
<file path=[Content_Types].xml><?xml version="1.0" encoding="utf-8"?>
<Types xmlns="http://schemas.openxmlformats.org/package/2006/content-types">
  <Override PartName="/xl/styles.xml" ContentType="application/vnd.openxmlformats-officedocument.spreadsheetml.styles+xml"/>
  <Override PartName="/xl/charts/chart11.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sharedStrings.xml" ContentType="application/vnd.openxmlformats-officedocument.spreadsheetml.sharedStrings+xml"/>
  <Default Extension="rels" ContentType="application/vnd.openxmlformats-package.relationships+xml"/>
  <Override PartName="/xl/externalLinks/externalLink1.xml" ContentType="application/vnd.openxmlformats-officedocument.spreadsheetml.externalLink+xml"/>
  <Override PartName="/xl/worksheets/sheet12.xml" ContentType="application/vnd.openxmlformats-officedocument.spreadsheetml.worksheet+xml"/>
  <Override PartName="/xl/comments8.xml" ContentType="application/vnd.openxmlformats-officedocument.spreadsheetml.comments+xml"/>
  <Override PartName="/xl/drawings/drawing3.xml" ContentType="application/vnd.openxmlformats-officedocument.drawing+xml"/>
  <Default Extension="jpeg" ContentType="image/jpeg"/>
  <Override PartName="/xl/worksheets/sheet9.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5.xml" ContentType="application/vnd.openxmlformats-officedocument.spreadsheetml.worksheet+xml"/>
  <Override PartName="/xl/charts/chart2.xml" ContentType="application/vnd.openxmlformats-officedocument.drawingml.chart+xml"/>
  <Default Extension="xml" ContentType="application/xml"/>
  <Override PartName="/xl/charts/chart12.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drawings/drawing4.xml" ContentType="application/vnd.openxmlformats-officedocument.drawing+xml"/>
  <Override PartName="/xl/worksheets/sheet13.xml" ContentType="application/vnd.openxmlformats-officedocument.spreadsheetml.worksheet+xml"/>
  <Override PartName="/docProps/core.xml" ContentType="application/vnd.openxmlformats-package.core-properties+xml"/>
  <Override PartName="/xl/worksheets/sheet1.xml" ContentType="application/vnd.openxmlformats-officedocument.spreadsheetml.worksheet+xml"/>
  <Override PartName="/xl/comments5.xml" ContentType="application/vnd.openxmlformats-officedocument.spreadsheetml.comments+xml"/>
  <Override PartName="/xl/workbook.xml" ContentType="application/vnd.openxmlformats-officedocument.spreadsheetml.sheet.main+xml"/>
  <Override PartName="/xl/worksheets/sheet6.xml" ContentType="application/vnd.openxmlformats-officedocument.spreadsheetml.worksheet+xml"/>
  <Override PartName="/xl/comments1.xml" ContentType="application/vnd.openxmlformats-officedocument.spreadsheetml.comments+xml"/>
  <Override PartName="/xl/charts/chart3.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theme/theme1.xml" ContentType="application/vnd.openxmlformats-officedocument.theme+xml"/>
  <Override PartName="/xl/drawings/drawing10.xml" ContentType="application/vnd.openxmlformats-officedocument.drawing+xml"/>
  <Override PartName="/xl/calcChain.xml" ContentType="application/vnd.openxmlformats-officedocument.spreadsheetml.calcChain+xml"/>
  <Override PartName="/xl/charts/chart4.xml" ContentType="application/vnd.openxmlformats-officedocument.drawingml.chart+xml"/>
  <Override PartName="/xl/drawings/drawing5.xml" ContentType="application/vnd.openxmlformats-officedocument.drawing+xml"/>
  <Default Extension="vml" ContentType="application/vnd.openxmlformats-officedocument.vmlDrawing"/>
  <Override PartName="/xl/worksheets/sheet2.xml" ContentType="application/vnd.openxmlformats-officedocument.spreadsheetml.worksheet+xml"/>
  <Override PartName="/xl/comments6.xml" ContentType="application/vnd.openxmlformats-officedocument.spreadsheetml.comments+xml"/>
  <Override PartName="/xl/worksheets/sheet10.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comments2.xml" ContentType="application/vnd.openxmlformats-officedocument.spreadsheetml.comments+xml"/>
  <Override PartName="/xl/worksheets/sheet3.xml" ContentType="application/vnd.openxmlformats-officedocument.spreadsheetml.worksheet+xml"/>
  <Override PartName="/xl/charts/chart9.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omments7.xml" ContentType="application/vnd.openxmlformats-officedocument.spreadsheetml.comments+xml"/>
  <Override PartName="/xl/drawings/drawing2.xml" ContentType="application/vnd.openxmlformats-officedocument.drawing+xml"/>
  <Override PartName="/xl/worksheets/sheet11.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xl/worksheets/sheet4.xml" ContentType="application/vnd.openxmlformats-officedocument.spreadsheetml.worksheet+xml"/>
  <Override PartName="/xl/charts/chart1.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3080" yWindow="460" windowWidth="36200" windowHeight="21240" tabRatio="958" activeTab="3"/>
  </bookViews>
  <sheets>
    <sheet name="EU+OECD Broadband Overview" sheetId="1" r:id="rId1"/>
    <sheet name="Funding by Country" sheetId="4" r:id="rId2"/>
    <sheet name="Funding Per Capita Per Year" sheetId="6" r:id="rId3"/>
    <sheet name="Funding Per Capita, 2009-2014" sheetId="15" r:id="rId4"/>
    <sheet name="NGA Access" sheetId="9" r:id="rId5"/>
    <sheet name="100 Mbps Access" sheetId="16" r:id="rId6"/>
    <sheet name="Broadband Penetration" sheetId="7" r:id="rId7"/>
    <sheet name="Wireline Penetration &gt;100Mbps" sheetId="8" r:id="rId8"/>
    <sheet name="FTTH " sheetId="10" r:id="rId9"/>
    <sheet name="Broadband Wireless Penetraton" sheetId="11" r:id="rId10"/>
    <sheet name="4GLTE Access" sheetId="12" r:id="rId11"/>
    <sheet name="Fixed Broadband Pricing 2014" sheetId="14" r:id="rId12"/>
    <sheet name="Mobile Wireless Pricing 2014" sheetId="13" r:id="rId13"/>
  </sheets>
  <externalReferences>
    <externalReference r:id="rId14"/>
  </externalReferences>
  <definedNames>
    <definedName name="_xlnm.Print_Area" localSheetId="5">'100 Mbps Access'!$A$1:$K$36</definedName>
    <definedName name="_xlnm.Print_Area" localSheetId="10">'4GLTE Access'!$A$2:$L$47</definedName>
    <definedName name="_xlnm.Print_Area" localSheetId="6">'Broadband Penetration'!$A$2:$N$48</definedName>
    <definedName name="_xlnm.Print_Area" localSheetId="9">'Broadband Wireless Penetraton'!$A$2:$L$47</definedName>
    <definedName name="_xlnm.Print_Area" localSheetId="0">'EU+OECD Broadband Overview'!$A$1:$Q$48</definedName>
    <definedName name="_xlnm.Print_Area" localSheetId="11">'Fixed Broadband Pricing 2014'!$A$1:$V$43</definedName>
    <definedName name="_xlnm.Print_Area" localSheetId="8">'FTTH '!$A$2:$K$47</definedName>
    <definedName name="_xlnm.Print_Area" localSheetId="1">'Funding by Country'!$A$1:$G$26</definedName>
    <definedName name="_xlnm.Print_Area" localSheetId="2">'Funding Per Capita Per Year'!$A$1:$M$27</definedName>
    <definedName name="_xlnm.Print_Area" localSheetId="3">'Funding Per Capita, 2009-2014'!$A$1:$K$25</definedName>
    <definedName name="_xlnm.Print_Area" localSheetId="12">'Mobile Wireless Pricing 2014'!$A$1:$U$43</definedName>
    <definedName name="_xlnm.Print_Area" localSheetId="4">'NGA Access'!$A$2:$M$48</definedName>
    <definedName name="_xlnm.Print_Area" localSheetId="7">'Wireline Penetration &gt;100Mbps'!$A$2:$M$48</definedName>
  </definedNames>
  <calcPr calcId="130407" concurrentCalc="0"/>
  <extLst>
    <ext xmlns:x14="http://schemas.microsoft.com/office/spreadsheetml/2009/9/main" uri="{79F54976-1DA5-4618-B147-4CDE4B953A38}">
      <x14:workbookPr defaultImageDpi="32767"/>
    </ext>
    <ext xmlns:mx="http://schemas.microsoft.com/office/mac/excel/2008/main" uri="http://schemas.microsoft.com/office/mac/excel/2008/main">
      <mx:ArchID Flags="2"/>
    </ext>
  </extLst>
</workbook>
</file>

<file path=xl/calcChain.xml><?xml version="1.0" encoding="utf-8"?>
<calcChain xmlns="http://schemas.openxmlformats.org/spreadsheetml/2006/main">
  <c r="Q41" i="1"/>
  <c r="Q36"/>
  <c r="Q43"/>
  <c r="F15" i="4"/>
  <c r="B24"/>
  <c r="C2"/>
  <c r="C3"/>
  <c r="C4"/>
  <c r="C5"/>
  <c r="C6"/>
  <c r="C7"/>
  <c r="C8"/>
  <c r="C9"/>
  <c r="C10"/>
  <c r="C12"/>
  <c r="C13"/>
  <c r="C14"/>
  <c r="C15"/>
  <c r="C16"/>
  <c r="C17"/>
  <c r="C18"/>
  <c r="C19"/>
  <c r="C20"/>
  <c r="C21"/>
  <c r="C22"/>
  <c r="C23"/>
  <c r="C24"/>
  <c r="N3" i="6"/>
  <c r="N4"/>
  <c r="N5"/>
  <c r="N6"/>
  <c r="N7"/>
  <c r="N8"/>
  <c r="N9"/>
  <c r="N10"/>
  <c r="N11"/>
  <c r="N12"/>
  <c r="N13"/>
  <c r="N14"/>
  <c r="N15"/>
  <c r="N16"/>
  <c r="N17"/>
  <c r="N18"/>
  <c r="N19"/>
  <c r="N20"/>
  <c r="N2"/>
  <c r="L13"/>
  <c r="L12"/>
  <c r="L3"/>
  <c r="L4"/>
  <c r="L5"/>
  <c r="L6"/>
  <c r="L7"/>
  <c r="L8"/>
  <c r="L9"/>
  <c r="L10"/>
  <c r="L11"/>
  <c r="L14"/>
  <c r="L15"/>
  <c r="L16"/>
  <c r="L17"/>
  <c r="L18"/>
  <c r="L19"/>
  <c r="L20"/>
  <c r="L2"/>
  <c r="J2"/>
  <c r="J3"/>
  <c r="J4"/>
  <c r="J5"/>
  <c r="J6"/>
  <c r="J7"/>
  <c r="J8"/>
  <c r="J9"/>
  <c r="J10"/>
  <c r="J11"/>
  <c r="J12"/>
  <c r="J13"/>
  <c r="J14"/>
  <c r="J15"/>
  <c r="J16"/>
  <c r="J17"/>
  <c r="J18"/>
  <c r="J19"/>
  <c r="J20"/>
  <c r="M19"/>
  <c r="M3"/>
  <c r="M4"/>
  <c r="M5"/>
  <c r="M6"/>
  <c r="M7"/>
  <c r="M8"/>
  <c r="M9"/>
  <c r="M10"/>
  <c r="M11"/>
  <c r="M12"/>
  <c r="M13"/>
  <c r="M14"/>
  <c r="M15"/>
  <c r="M16"/>
  <c r="M17"/>
  <c r="M18"/>
  <c r="M20"/>
  <c r="M2"/>
  <c r="C23"/>
  <c r="M23"/>
</calcChain>
</file>

<file path=xl/comments1.xml><?xml version="1.0" encoding="utf-8"?>
<comments xmlns="http://schemas.openxmlformats.org/spreadsheetml/2006/main">
  <authors>
    <author>Dwayne Winseck</author>
  </authors>
  <commentList>
    <comment ref="H2" authorId="0">
      <text>
        <r>
          <rPr>
            <b/>
            <sz val="9"/>
            <color indexed="81"/>
            <rFont val="Verdana"/>
          </rPr>
          <t>Dwayne Winseck:</t>
        </r>
        <r>
          <rPr>
            <sz val="9"/>
            <color indexed="81"/>
            <rFont val="Verdana"/>
          </rPr>
          <t xml:space="preserve">
EU data from European Commission (2015). Commission Decisions on State Aid to Broadband. http://ec.europa.eu/competition/sectors/telecommunications/broadband_decisions.pdf. See "State Aid for Broadband" sheet, this workbook, for list of decision and summary details. </t>
        </r>
      </text>
    </comment>
    <comment ref="N2" authorId="0">
      <text>
        <r>
          <rPr>
            <sz val="9"/>
            <color indexed="81"/>
            <rFont val="Verdana"/>
          </rPr>
          <t xml:space="preserve">OECD Broadband Portal, June 2015 http://www.oecd.org/sti/broadband/1.10-PctFibreToTotalBroadband-2015-06.xls
</t>
        </r>
      </text>
    </comment>
    <comment ref="B3" authorId="0">
      <text>
        <r>
          <rPr>
            <b/>
            <sz val="9"/>
            <color indexed="81"/>
            <rFont val="Verdana"/>
          </rPr>
          <t>Dwayne Winseck:</t>
        </r>
        <r>
          <rPr>
            <sz val="9"/>
            <color indexed="81"/>
            <rFont val="Verdana"/>
          </rPr>
          <t xml:space="preserve">
CRTC (2011). Obligation to serve and other matters TRP 2011-291, para 76.
http://www.crtc.gc.ca/eng/archive/2011/2011-291.pdf. The last govertment set a contradictory policy objective of 5 Mbps down, 1 up to 98% (versus all) of Canadian households by 2019 (versus 2015) (see Industry Canada, 2014, Digital Canada 150, http://www.digitaleconomy.gc.ca/eic/site/028.nsf/vwapj/DC150-EN.pdf/$FILE/DC150-EN.pdf).</t>
        </r>
      </text>
    </comment>
    <comment ref="D3" authorId="0">
      <text>
        <r>
          <rPr>
            <b/>
            <sz val="9"/>
            <color indexed="81"/>
            <rFont val="Verdana"/>
          </rPr>
          <t>Dwayne Winseck:</t>
        </r>
        <r>
          <rPr>
            <sz val="9"/>
            <color indexed="81"/>
            <rFont val="Verdana"/>
          </rPr>
          <t xml:space="preserve">
Or 2019, if Industry Canada's Digital Canada 150 document is taken as the reference point.  2011 CRTC TRP 2011-291 + Industry Canada Digital Canada 150.</t>
        </r>
      </text>
    </comment>
    <comment ref="H3" authorId="0">
      <text>
        <r>
          <rPr>
            <b/>
            <sz val="9"/>
            <color indexed="81"/>
            <rFont val="Verdana"/>
          </rPr>
          <t>Dwayne Winseck:</t>
        </r>
        <r>
          <rPr>
            <sz val="9"/>
            <color indexed="81"/>
            <rFont val="Verdana"/>
          </rPr>
          <t xml:space="preserve">
Includes $225 million from Economic Action Plan 2009-2010 and $305 as part of Digital 150 https://www.ic.gc.ca/eic/site/028.nsf/eng/00576.html. A full tally of federal and provincial funding for broadband development initiatives is set out in McNally, M, Rathi, D., Evaniew, J. &amp; Gareau-Brennan, C. (2015). Intervention in Response to Canadian Radio-television and Telecommunications Commission Telecom Notice of Consultation CRTC 2015-134. CRTC File No. 8663-C12-201503186. However, insufficient time has not allowed me to properly distinguish out the funding before and after 2004 so that an "apples to apples" comparison can be made with the EU countries. </t>
        </r>
      </text>
    </comment>
    <comment ref="I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M3" authorId="0">
      <text>
        <r>
          <rPr>
            <b/>
            <sz val="9"/>
            <color indexed="81"/>
            <rFont val="Verdana"/>
          </rPr>
          <t>Dwayne Winseck:</t>
        </r>
        <r>
          <rPr>
            <sz val="9"/>
            <color indexed="81"/>
            <rFont val="Verdana"/>
          </rPr>
          <t xml:space="preserve">
CRTC (2015). CMR 2015. Table 5.3.12 Broadband availability nationwide, by speed and number of platforms, 2014</t>
        </r>
      </text>
    </comment>
    <comment ref="O3" authorId="0">
      <text>
        <r>
          <rPr>
            <b/>
            <sz val="9"/>
            <color indexed="81"/>
            <rFont val="Verdana"/>
          </rPr>
          <t>Dwayne Winseck:</t>
        </r>
        <r>
          <rPr>
            <sz val="9"/>
            <color indexed="81"/>
            <rFont val="Verdana"/>
          </rPr>
          <t xml:space="preserve">
OECD Broadband Portal http://www.oecd.org/sti/broadband/1.3-SubsByTech-2014-12.xls</t>
        </r>
      </text>
    </comment>
    <comment ref="P3" authorId="0">
      <text>
        <r>
          <rPr>
            <b/>
            <sz val="9"/>
            <color indexed="81"/>
            <rFont val="Verdana"/>
          </rPr>
          <t>Dwayne Winseck:</t>
        </r>
        <r>
          <rPr>
            <sz val="9"/>
            <color indexed="81"/>
            <rFont val="Verdana"/>
          </rPr>
          <t xml:space="preserve">
CRTC (2015). </t>
        </r>
        <r>
          <rPr>
            <i/>
            <sz val="9"/>
            <color indexed="81"/>
            <rFont val="Verdana"/>
          </rPr>
          <t>CMR 2015</t>
        </r>
        <r>
          <rPr>
            <sz val="9"/>
            <color indexed="81"/>
            <rFont val="Verdana"/>
          </rPr>
          <t>. Table 5.3.11 Key telecommunications availability indicators.</t>
        </r>
      </text>
    </comment>
    <comment ref="Q3" authorId="0">
      <text>
        <r>
          <rPr>
            <b/>
            <sz val="9"/>
            <color indexed="81"/>
            <rFont val="Verdana"/>
          </rPr>
          <t>Dwayne Winseck:</t>
        </r>
        <r>
          <rPr>
            <sz val="9"/>
            <color indexed="81"/>
            <rFont val="Verdana"/>
          </rPr>
          <t xml:space="preserve">
king into account the low levels of cellphone adoption 80.1% in Canada and multiplying that by the two-thirds of subscribers who use smartphone (CRTC, 2015, Table 5.5.14;</t>
        </r>
      </text>
    </comment>
    <comment ref="B4" authorId="0">
      <text>
        <r>
          <rPr>
            <b/>
            <sz val="9"/>
            <color indexed="81"/>
            <rFont val="Verdana"/>
          </rPr>
          <t>Dwayne Winseck:</t>
        </r>
        <r>
          <rPr>
            <sz val="9"/>
            <color indexed="81"/>
            <rFont val="Verdana"/>
          </rPr>
          <t xml:space="preserve">
FCC (2015). Broadband Progress Report, paras 3-4. https://apps.fcc.gov/edocs_public/attachmatch/FCC-12-90A1.pdf. New goal replaced previous one of 4 Mbps up, 1 down that had been set in 2010.</t>
        </r>
      </text>
    </comment>
    <comment ref="D4" authorId="0">
      <text>
        <r>
          <rPr>
            <b/>
            <sz val="9"/>
            <color indexed="81"/>
            <rFont val="Verdana"/>
          </rPr>
          <t>Dwayne Winseck:</t>
        </r>
        <r>
          <rPr>
            <sz val="9"/>
            <color indexed="81"/>
            <rFont val="Verdana"/>
          </rPr>
          <t xml:space="preserve">
New goal replaced previous one of 4 Mbps up, 1 down that had been set in 2010. FCC (2015). Broadband Progress Report, paras 3-4. https://apps.fcc.gov/edocs_public/attachmatch/FCC-12-90A1.pdf + FCC (2010). National Broadband Plan. https://transition.fcc.gov/national-broadband-plan/national-broadband-plan.pdf.</t>
        </r>
      </text>
    </comment>
    <comment ref="H4" authorId="0">
      <text>
        <r>
          <rPr>
            <b/>
            <sz val="9"/>
            <color indexed="81"/>
            <rFont val="Verdana"/>
          </rPr>
          <t>Dwayne Winseck:</t>
        </r>
        <r>
          <rPr>
            <sz val="9"/>
            <color indexed="81"/>
            <rFont val="Verdana"/>
          </rPr>
          <t xml:space="preserve">
For fiscal year 2009-2010 to 2012-2013. https://www.irs.gov/uac/The-American-Recovery-and-Reinvestment-Act-of-2009:-Information-Center. This amount does not include money from Connect America Fund and Mobility Fund </t>
        </r>
      </text>
    </comment>
    <comment ref="I4"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M4" authorId="0">
      <text>
        <r>
          <rPr>
            <b/>
            <sz val="9"/>
            <color indexed="81"/>
            <rFont val="Verdana"/>
          </rPr>
          <t>Dwayne Winseck:</t>
        </r>
        <r>
          <rPr>
            <sz val="9"/>
            <color indexed="81"/>
            <rFont val="Verdana"/>
          </rPr>
          <t xml:space="preserve">
NTIA (2015) Broadband Statistics Report. http://www2.ntia.doc.gov/files/broadband-data/Technology_by_Speed_June2014.pdf</t>
        </r>
      </text>
    </comment>
    <comment ref="O4" authorId="0">
      <text>
        <r>
          <rPr>
            <b/>
            <sz val="9"/>
            <color indexed="81"/>
            <rFont val="Verdana"/>
          </rPr>
          <t>Dwayne Winseck:</t>
        </r>
        <r>
          <rPr>
            <sz val="9"/>
            <color indexed="81"/>
            <rFont val="Verdana"/>
          </rPr>
          <t xml:space="preserve">
OECD Broadband Portal http://www.oecd.org/sti/broadband/1.3-SubsByTech-2014-12.xls</t>
        </r>
      </text>
    </comment>
    <comment ref="Q4"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6" authorId="0">
      <text>
        <r>
          <rPr>
            <b/>
            <sz val="9"/>
            <color indexed="81"/>
            <rFont val="Verdana"/>
          </rPr>
          <t>Dwayne Winseck:</t>
        </r>
        <r>
          <rPr>
            <sz val="9"/>
            <color indexed="81"/>
            <rFont val="Verdana"/>
          </rPr>
          <t xml:space="preserve">
Austria's Broadband Strategy 2020 (2012) http://ec.europa.eu/newsroom/dae/document.cfm?doc_id=4828</t>
        </r>
      </text>
    </comment>
    <comment ref="E6"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6"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6"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E7"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8" authorId="0">
      <text>
        <r>
          <rPr>
            <b/>
            <sz val="9"/>
            <color indexed="81"/>
            <rFont val="Verdana"/>
          </rPr>
          <t>Dwayne Winseck:</t>
        </r>
        <r>
          <rPr>
            <sz val="9"/>
            <color indexed="81"/>
            <rFont val="Verdana"/>
          </rPr>
          <t xml:space="preserve">
National Broadband Infrastructure for NGA (2014) http://ec.europa.eu/newsroom/dae/document.cfm?doc_id=7487</t>
        </r>
      </text>
    </comment>
    <comment ref="E8"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8"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9" authorId="0">
      <text>
        <r>
          <rPr>
            <b/>
            <sz val="9"/>
            <color indexed="81"/>
            <rFont val="Verdana"/>
          </rPr>
          <t>Dwayne Winseck:</t>
        </r>
        <r>
          <rPr>
            <sz val="9"/>
            <color indexed="81"/>
            <rFont val="Verdana"/>
          </rPr>
          <t xml:space="preserve">
Broadband Development Strategy in the Rep of Croatia for 2012 – 2015 (2011) http://ec.europa.eu/newsroom/dae/document.cfm?doc_id=4848</t>
        </r>
      </text>
    </comment>
    <comment ref="E9"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0" authorId="0">
      <text>
        <r>
          <rPr>
            <b/>
            <sz val="9"/>
            <color indexed="81"/>
            <rFont val="Verdana"/>
          </rPr>
          <t>Dwayne Winseck:</t>
        </r>
        <r>
          <rPr>
            <sz val="9"/>
            <color indexed="81"/>
            <rFont val="Verdana"/>
          </rPr>
          <t xml:space="preserve">
Digital Strategy for Cyprus https://ec.europa.eu/digital-agenda/news-redirect/15178</t>
        </r>
      </text>
    </comment>
    <comment ref="E10"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0"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1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0"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1" authorId="0">
      <text>
        <r>
          <rPr>
            <b/>
            <sz val="9"/>
            <color indexed="81"/>
            <rFont val="Verdana"/>
          </rPr>
          <t>Dwayne Winseck:</t>
        </r>
        <r>
          <rPr>
            <sz val="9"/>
            <color indexed="81"/>
            <rFont val="Verdana"/>
          </rPr>
          <t xml:space="preserve">
Digitální Česko v. 2.0 - Czech Broadband Strategy (2013) http://ec.europa.eu/newsroom/dae/document.cfm?doc_id=4833</t>
        </r>
      </text>
    </comment>
    <comment ref="E11"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1"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1"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1"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2" authorId="0">
      <text>
        <r>
          <rPr>
            <b/>
            <sz val="9"/>
            <color indexed="81"/>
            <rFont val="Verdana"/>
          </rPr>
          <t>Dwayne Winseck:</t>
        </r>
        <r>
          <rPr>
            <sz val="9"/>
            <color indexed="81"/>
            <rFont val="Verdana"/>
          </rPr>
          <t>Better broadband and mobile phone coverage throughout Denmark (2013)</t>
        </r>
        <r>
          <rPr>
            <b/>
            <sz val="9"/>
            <color indexed="81"/>
            <rFont val="Verdana"/>
          </rPr>
          <t xml:space="preserve"> </t>
        </r>
        <r>
          <rPr>
            <sz val="9"/>
            <color indexed="81"/>
            <rFont val="Verdana"/>
          </rPr>
          <t xml:space="preserve">
http://www.evm.dk/~/media/files/2013/13-03-2013-bedre-bredbaand.ashx</t>
        </r>
      </text>
    </comment>
    <comment ref="E12"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1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2"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2"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3" authorId="0">
      <text>
        <r>
          <rPr>
            <b/>
            <sz val="9"/>
            <color indexed="81"/>
            <rFont val="Verdana"/>
          </rPr>
          <t>Dwayne Winseck:</t>
        </r>
        <r>
          <rPr>
            <sz val="9"/>
            <color indexed="81"/>
            <rFont val="Verdana"/>
          </rPr>
          <t xml:space="preserve">
Digital Agenda 2020 for Estonia (2014) https://e-estonia.com/wp-content/uploads/2014/04/Digital-Agenda-2020_Estonia_ENG.pdf</t>
        </r>
      </text>
    </comment>
    <comment ref="E13"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3"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4" authorId="0">
      <text>
        <r>
          <rPr>
            <b/>
            <sz val="9"/>
            <color indexed="81"/>
            <rFont val="Verdana"/>
          </rPr>
          <t>Dwayne Winseck:</t>
        </r>
        <r>
          <rPr>
            <sz val="9"/>
            <color indexed="81"/>
            <rFont val="Verdana"/>
          </rPr>
          <t xml:space="preserve">
Broadband for All 2015 (2008) http://www.lvm.fi/en/broadband; https://www.viestintavirasto.fi/en/steeringandsupervision/broadband2015subsidies.html</t>
        </r>
      </text>
    </comment>
    <comment ref="E14"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4"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4"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4"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5" authorId="0">
      <text>
        <r>
          <rPr>
            <b/>
            <sz val="9"/>
            <color indexed="81"/>
            <rFont val="Verdana"/>
          </rPr>
          <t>Dwayne Winseck:</t>
        </r>
        <r>
          <rPr>
            <sz val="9"/>
            <color indexed="81"/>
            <rFont val="Verdana"/>
          </rPr>
          <t xml:space="preserve">
France Très Haut Débit - French Broadband Strategy (2011) http://ec.europa.eu/newsroom/dae/document.cfm?doc_id=4840</t>
        </r>
      </text>
    </comment>
    <comment ref="E15"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5"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5"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5"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5"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5"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5"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15"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16" authorId="0">
      <text>
        <r>
          <rPr>
            <b/>
            <sz val="9"/>
            <color indexed="81"/>
            <rFont val="Verdana"/>
          </rPr>
          <t>Dwayne Winseck:</t>
        </r>
        <r>
          <rPr>
            <sz val="9"/>
            <color indexed="81"/>
            <rFont val="Verdana"/>
          </rPr>
          <t xml:space="preserve">
Digital Agenda 2014-2017 (2009, revised 2013) http://www.digitale-agenda.de/Content/DE/_Anlagen/2014/08/2014-08-20-digitale-agenda-engl.pdf?__blob=publicationFile&amp;v=6</t>
        </r>
      </text>
    </comment>
    <comment ref="E16"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6"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M1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6"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16"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17" authorId="0">
      <text>
        <r>
          <rPr>
            <b/>
            <sz val="9"/>
            <color indexed="81"/>
            <rFont val="Verdana"/>
          </rPr>
          <t>Dwayne Winseck:</t>
        </r>
        <r>
          <rPr>
            <sz val="9"/>
            <color indexed="81"/>
            <rFont val="Verdana"/>
          </rPr>
          <t xml:space="preserve">
National Broadband Plan NGA 2014-2020 (2015) http://www.google.de/url?sa=t&amp;rct=j&amp;q=&amp;esrc=s&amp;source=web&amp;cd=2&amp;cad=rja&amp;uact=8&amp;ved=0CCoQFjAB&amp;url=http%3A%2F%2Fwww.yme.gr%2Fgetfile.php%3Fid%3D5836&amp;ei=rnVxVfHgFeaBywPej4DwAg&amp;usg=AFQjCNFsbrM-uCWR2HnIvgT6r3YfUf2JCw&amp;bvm=bv.95039771,d.bGQ</t>
        </r>
      </text>
    </comment>
    <comment ref="E17"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7"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1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18" authorId="0">
      <text>
        <r>
          <rPr>
            <b/>
            <sz val="9"/>
            <color indexed="81"/>
            <rFont val="Verdana"/>
          </rPr>
          <t>Dwayne Winseck:</t>
        </r>
        <r>
          <rPr>
            <sz val="9"/>
            <color indexed="81"/>
            <rFont val="Verdana"/>
          </rPr>
          <t xml:space="preserve">
National Broadband Plan (2010) http://ec.europa.eu/newsroom/dae/document.cfm?doc_id=4845</t>
        </r>
      </text>
    </comment>
    <comment ref="E18"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18"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18"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8"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1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9" authorId="0">
      <text>
        <r>
          <rPr>
            <b/>
            <sz val="9"/>
            <color indexed="81"/>
            <rFont val="Verdana"/>
          </rPr>
          <t>Dwayne Winseck:</t>
        </r>
        <r>
          <rPr>
            <sz val="9"/>
            <color indexed="81"/>
            <rFont val="Verdana"/>
          </rPr>
          <t xml:space="preserve">
With upload speeds of 25-30% of download speeds. </t>
        </r>
      </text>
    </comment>
    <comment ref="D19" authorId="0">
      <text>
        <r>
          <rPr>
            <b/>
            <sz val="9"/>
            <color indexed="81"/>
            <rFont val="Verdana"/>
          </rPr>
          <t>Dwayne Winseck:</t>
        </r>
        <r>
          <rPr>
            <sz val="9"/>
            <color indexed="81"/>
            <rFont val="Verdana"/>
          </rPr>
          <t xml:space="preserve">
Delivering a Connected Society: A National Broaband Plan for Ireland (2012) http://ec.europa.eu/newsroom/dae/document.cfm?doc_id=4850</t>
        </r>
      </text>
    </comment>
    <comment ref="E19"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1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1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19"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19"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19"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1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1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1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1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1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0" authorId="0">
      <text>
        <r>
          <rPr>
            <b/>
            <sz val="9"/>
            <color indexed="81"/>
            <rFont val="Verdana"/>
          </rPr>
          <t>Dwayne Winseck:</t>
        </r>
        <r>
          <rPr>
            <sz val="9"/>
            <color indexed="81"/>
            <rFont val="Verdana"/>
          </rPr>
          <t xml:space="preserve">
National Broadband Plan (2011) + Digital Plan -- Superfast Broadband (2012) http://ec.europa.eu/newsroom/dae/document.cfm?doc_id=4850 + https://ec.europa.eu/digital-agenda/en/news/italy-digital-plan-%E2%80%93-super-fast-broadband</t>
        </r>
      </text>
    </comment>
    <comment ref="E20"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0"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0"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20"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20"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2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0"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20"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21" authorId="0">
      <text>
        <r>
          <rPr>
            <sz val="9"/>
            <color indexed="81"/>
            <rFont val="Verdana"/>
          </rPr>
          <t xml:space="preserve">The Next Generation Broadband Network development concept, 2013-2020 (2012)
http://tap.mk.gov.lv/mk/tap/?pid=40249838 
</t>
        </r>
      </text>
    </comment>
    <comment ref="E21"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1"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2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1"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2" authorId="0">
      <text>
        <r>
          <rPr>
            <b/>
            <sz val="9"/>
            <color indexed="81"/>
            <rFont val="Verdana"/>
          </rPr>
          <t>Dwayne Winseck:</t>
        </r>
        <r>
          <rPr>
            <sz val="9"/>
            <color indexed="81"/>
            <rFont val="Verdana"/>
          </rPr>
          <t xml:space="preserve">
 Information Society Development Program, 2014-2020 (2014) http://www3.lrs.lt/pls/inter3/dokpaieska.showdoc_l?p_id=467638&amp;p_tr2=2</t>
        </r>
      </text>
    </comment>
    <comment ref="E22"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2"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2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2"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3" authorId="0">
      <text>
        <r>
          <rPr>
            <b/>
            <sz val="9"/>
            <color indexed="81"/>
            <rFont val="Verdana"/>
          </rPr>
          <t>Dwayne Winseck:</t>
        </r>
        <r>
          <rPr>
            <sz val="9"/>
            <color indexed="81"/>
            <rFont val="Verdana"/>
          </rPr>
          <t xml:space="preserve">
National strategy for very high-speed networks-Very high-speed broadband for all (2010) http://ec.europa.eu/newsroom/dae/document.cfm?doc_id=4854</t>
        </r>
      </text>
    </comment>
    <comment ref="E23"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2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2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2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4" authorId="0">
      <text>
        <r>
          <rPr>
            <b/>
            <sz val="9"/>
            <color indexed="81"/>
            <rFont val="Verdana"/>
          </rPr>
          <t>Dwayne Winseck:</t>
        </r>
        <r>
          <rPr>
            <sz val="9"/>
            <color indexed="81"/>
            <rFont val="Verdana"/>
          </rPr>
          <t xml:space="preserve">
Digital Malta: National Digital Strategy, 2014-2020 (2014).  http://www.digitalmalta.gov.mt/en/Pages/Content/DMDownload.aspx</t>
        </r>
      </text>
    </comment>
    <comment ref="E24"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4"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4"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2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2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5" authorId="0">
      <text>
        <r>
          <rPr>
            <b/>
            <sz val="9"/>
            <color indexed="81"/>
            <rFont val="Verdana"/>
          </rPr>
          <t>Dwayne Winseck:</t>
        </r>
        <r>
          <rPr>
            <sz val="9"/>
            <color indexed="81"/>
            <rFont val="Verdana"/>
          </rPr>
          <t xml:space="preserve">
Digital Agenda:NL (2011) http://ec.europa.eu/newsroom/dae/document.cfm?doc_id=4217</t>
        </r>
      </text>
    </comment>
    <comment ref="E25"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5"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5"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5"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2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2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5"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5"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5"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25"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26" authorId="0">
      <text>
        <r>
          <rPr>
            <b/>
            <sz val="9"/>
            <color indexed="81"/>
            <rFont val="Verdana"/>
          </rPr>
          <t>Dwayne Winseck:</t>
        </r>
        <r>
          <rPr>
            <sz val="9"/>
            <color indexed="81"/>
            <rFont val="Verdana"/>
          </rPr>
          <t xml:space="preserve">
Regulatory Strategy -- 2015 (2012) http://ec.europa.eu/newsroom/dae/document.cfm?doc_id=4858</t>
        </r>
      </text>
    </comment>
    <comment ref="E26"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6"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6"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2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6"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26"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27" authorId="0">
      <text>
        <r>
          <rPr>
            <b/>
            <sz val="9"/>
            <color indexed="81"/>
            <rFont val="Verdana"/>
          </rPr>
          <t>Dwayne Winseck:</t>
        </r>
        <r>
          <rPr>
            <sz val="9"/>
            <color indexed="81"/>
            <rFont val="Verdana"/>
          </rPr>
          <t xml:space="preserve">
Digital Agenda for Portugal (2012) file:///Users/wilk0075/Downloads/Portugal-NationalBroadbandStrategy%20(1).pdf + http://www.anacom.pt/render.jsp?contentId=1150167</t>
        </r>
      </text>
    </comment>
    <comment ref="E27"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7"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7"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2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2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8" authorId="0">
      <text>
        <r>
          <rPr>
            <b/>
            <sz val="9"/>
            <color indexed="81"/>
            <rFont val="Verdana"/>
          </rPr>
          <t>Dwayne Winseck:</t>
        </r>
        <r>
          <rPr>
            <sz val="9"/>
            <color indexed="81"/>
            <rFont val="Verdana"/>
          </rPr>
          <t xml:space="preserve">
Government Strategy for the Development of Electronic Broadband Communications, 2009-2015 (2008) http://ec.europa.eu/newsroom/dae/document.cfm?doc_id=4214</t>
        </r>
      </text>
    </comment>
    <comment ref="E28"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8"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8"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K2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29" authorId="0">
      <text>
        <r>
          <rPr>
            <b/>
            <sz val="9"/>
            <color indexed="81"/>
            <rFont val="Verdana"/>
          </rPr>
          <t>Dwayne Winseck:</t>
        </r>
        <r>
          <rPr>
            <sz val="9"/>
            <color indexed="81"/>
            <rFont val="Verdana"/>
          </rPr>
          <t xml:space="preserve">
Strategic Document for Digital Growth and Next Generation Access Infrastructure, 2014-2020 (2013) http://informatizacia.sk/ext_dok-strategicky_dokument_2014_2020_en/16622c</t>
        </r>
      </text>
    </comment>
    <comment ref="E29"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2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29"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29"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2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29"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2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2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2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2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2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30" authorId="0">
      <text>
        <r>
          <rPr>
            <b/>
            <sz val="9"/>
            <color indexed="81"/>
            <rFont val="Verdana"/>
          </rPr>
          <t>Dwayne Winseck:</t>
        </r>
        <r>
          <rPr>
            <sz val="9"/>
            <color indexed="81"/>
            <rFont val="Verdana"/>
          </rPr>
          <t xml:space="preserve">
</t>
        </r>
        <r>
          <rPr>
            <i/>
            <sz val="9"/>
            <color indexed="81"/>
            <rFont val="Verdana"/>
          </rPr>
          <t>Broadband Network Development Strategy</t>
        </r>
        <r>
          <rPr>
            <sz val="9"/>
            <color indexed="81"/>
            <rFont val="Verdana"/>
          </rPr>
          <t>. http://ec.europa.eu/information_society/newsroom/cf/dae/document.cfm?doc_id=4863</t>
        </r>
      </text>
    </comment>
    <comment ref="E30"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3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30"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I3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30"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3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3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0"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3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D31" authorId="0">
      <text>
        <r>
          <rPr>
            <sz val="9"/>
            <color indexed="81"/>
            <rFont val="Verdana"/>
          </rPr>
          <t>Digital Agenda for Spain + Telecommunication and ultra-fast networks Plan (2013)  http://ec.europa.eu/newsroom/dae/document.cfm?doc_id=4839 + http://www.agendadigital.gob.es/planes-actuaciones/Paginas/plan-telecomunicaciones-redes.aspx</t>
        </r>
      </text>
    </comment>
    <comment ref="E31"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3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31"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31"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3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31"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3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31"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3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31"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32" authorId="0">
      <text>
        <r>
          <rPr>
            <b/>
            <sz val="9"/>
            <color indexed="81"/>
            <rFont val="Verdana"/>
          </rPr>
          <t>Dwayne Winseck:</t>
        </r>
        <r>
          <rPr>
            <sz val="9"/>
            <color indexed="81"/>
            <rFont val="Verdana"/>
          </rPr>
          <t xml:space="preserve">
Broadband Strategy for Sweden (2009) http://www.government.se/contentassets/0bce88ee130f4892ac1590fbc242aaa7/broadband-strategy-for-sweden</t>
        </r>
      </text>
    </comment>
    <comment ref="E32"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3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32"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32"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3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32"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3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3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2"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3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32"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33" authorId="0">
      <text>
        <r>
          <rPr>
            <b/>
            <sz val="9"/>
            <color indexed="81"/>
            <rFont val="Verdana"/>
          </rPr>
          <t>Dwayne Winseck:</t>
        </r>
        <r>
          <rPr>
            <sz val="9"/>
            <color indexed="81"/>
            <rFont val="Verdana"/>
          </rPr>
          <t xml:space="preserve">
Digital Communicatios Infrastructure Strategy (2015) https://www.gov.uk/government/publications/the-digital-communications-infrastructure-strategy/the-digital-communications-infrastructure-strategy</t>
        </r>
      </text>
    </comment>
    <comment ref="E33" authorId="0">
      <text>
        <r>
          <rPr>
            <b/>
            <sz val="9"/>
            <color indexed="81"/>
            <rFont val="Verdana"/>
          </rPr>
          <t>Dwayne Winseck:</t>
        </r>
        <r>
          <rPr>
            <sz val="9"/>
            <color indexed="81"/>
            <rFont val="Verdana"/>
          </rPr>
          <t xml:space="preserve">
European Commission (2010). </t>
        </r>
        <r>
          <rPr>
            <i/>
            <sz val="9"/>
            <color indexed="81"/>
            <rFont val="Verdana"/>
          </rPr>
          <t>A Digital Agenda for Europe</t>
        </r>
        <r>
          <rPr>
            <sz val="9"/>
            <color indexed="81"/>
            <rFont val="Verdana"/>
          </rPr>
          <t xml:space="preserve">. COM(2010)245 final, p. 19. http://eur-lex.europa.eu/legal-content/EN/TXT/PDF/?uri=CELEX:52010DC0245&amp;from=EN. </t>
        </r>
      </text>
    </comment>
    <comment ref="F3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G33" authorId="0">
      <text>
        <r>
          <rPr>
            <b/>
            <sz val="9"/>
            <color indexed="81"/>
            <rFont val="Verdana"/>
          </rPr>
          <t>Dwayne Winseck:</t>
        </r>
        <r>
          <rPr>
            <sz val="9"/>
            <color indexed="81"/>
            <rFont val="Verdana"/>
          </rPr>
          <t xml:space="preserve">
European Commission (2010). A Digital Agenda for Europe. COM(2010)245 final, p. 19. http://eur-lex.europa.eu/legal-content/EN/TXT/PDF/?uri=CELEX:52010DC0245&amp;from=EN. </t>
        </r>
      </text>
    </comment>
    <comment ref="H33" authorId="0">
      <text>
        <r>
          <rPr>
            <b/>
            <sz val="9"/>
            <color indexed="81"/>
            <rFont val="Verdana"/>
          </rPr>
          <t>Dwayne Winseck:</t>
        </r>
        <r>
          <rPr>
            <sz val="9"/>
            <color indexed="81"/>
            <rFont val="Verdana"/>
          </rPr>
          <t xml:space="preserve">
European Commission (2015). Commission Decisions on State Aid to Broadband. http://ec.europa.eu/competition/sectors/telecommunications/broadband_decisions.pdf.</t>
        </r>
      </text>
    </comment>
    <comment ref="I3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3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3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3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3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33"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I3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J3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L3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M3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P3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 GMSA Intelligence observes 86% by 2015. https://gsmaintelligence.com/research/?file=06d1c45d0528233e7a9560843d85c8bd&amp;download</t>
        </r>
      </text>
    </comment>
    <comment ref="B35" authorId="0">
      <text>
        <r>
          <rPr>
            <b/>
            <sz val="9"/>
            <color indexed="81"/>
            <rFont val="Verdana"/>
          </rPr>
          <t>Dwayne Winseck:</t>
        </r>
        <r>
          <rPr>
            <sz val="9"/>
            <color indexed="81"/>
            <rFont val="Verdana"/>
          </rPr>
          <t xml:space="preserve">
These goals are for more modest than the original goals for the NBN Project, which was to create a nationalf fibre-based, open access wholesale network that support a variety of retail telecoms, internet, media, etc. providers and with 100 Mbps FTTP links to 93% of population and 12 Mbps (mostly wireless) to the rest.</t>
        </r>
      </text>
    </comment>
    <comment ref="D35" authorId="0">
      <text>
        <r>
          <rPr>
            <b/>
            <sz val="9"/>
            <color indexed="81"/>
            <rFont val="Verdana"/>
          </rPr>
          <t>Dwayne Winseck:</t>
        </r>
        <r>
          <rPr>
            <sz val="9"/>
            <color indexed="81"/>
            <rFont val="Verdana"/>
          </rPr>
          <t xml:space="preserve">
The original ambitious NBN Project that was first announced in 2009, and which began to be put into place two years later, has largely been abandoned by the new Liberal Government since 2014. The Government now describes the much scaled down effort in the following dull terms. "The design of a multi-technology mix NBN . . .guided by the Government's policy objectives of providing download data rates (and proportionate upload rates) of at least 25 megabits per second to all premises and at least 50 megabits per second to 90 per cent of fixed line premises</t>
        </r>
        <r>
          <rPr>
            <i/>
            <sz val="9"/>
            <color indexed="81"/>
            <rFont val="Verdana"/>
          </rPr>
          <t xml:space="preserve"> as soon as possible</t>
        </r>
        <r>
          <rPr>
            <sz val="9"/>
            <color indexed="81"/>
            <rFont val="Verdana"/>
          </rPr>
          <t xml:space="preserve">." (2014 directive from the government to NBN Co, and repeated in the 2016 corporate plan. 
See Turnbull, M., &amp; Cormann, M. (2014). Government Expectations. https://www.communications.gov.au/sites/g/files/net301/f/SOE_Shareholder_Minister_letter.pdf
The most recent official document is the 2016 corporate plan, which calls for fibre to 20% of premises (p. 39) See. NBN co Limited (2015). Corporate Plan 2016.  North Sydney: nbn co limited. http://www.nbnco.com.au/content/dam/nbnco2/documents/nbn-corporate-plan-2016.pdf
The government has capped equity spending at 29.5B, with a total cost of $41B, as discussed in the 2014 corporate plan. 
NBN Co Limited (2014). Corporate Plan 2014 - 2017. http://www.nbnco.com.au/content/dam/nbnco2/documents/nbn-co-corporate-plan-2014-17-Nov11.pdf 
Other useful sources include https://www.communications.gov.au/what-we-do/internet/national-broadband-network/nbn-legislative-framework + the original plan as approved by the gov't in 2011 http://www.nbnco.com.au/content/dam/nbnco/documents/nbn-co-3-year-gbe-corporate-plan-final-17-dec-10.pdf. For more recent plans and assessments with shifting budgets, projections and prospects see http://www.nbnco.com.au/assets/documents/statement-of-corporate-intent-2012-15.pdf + http://www.aph.gov.au/About_Parliament/Parliamentary_Departments/Parliamentary_Library/pubs/rp/BudgetReview201314/NBN#_ftn1 + http://www.nbnco.com.au/content/dam/nbnco/documents/NBN-Co-Strategic-Review-Report.pdf
</t>
        </r>
      </text>
    </comment>
    <comment ref="I35"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35" authorId="0">
      <text>
        <r>
          <rPr>
            <b/>
            <sz val="9"/>
            <color indexed="81"/>
            <rFont val="Verdana"/>
          </rPr>
          <t>Dwayne Winseck:</t>
        </r>
        <r>
          <rPr>
            <sz val="9"/>
            <color indexed="81"/>
            <rFont val="Verdana"/>
          </rPr>
          <t xml:space="preserve">
OECD Broadband Portal. Dec. 2014. http://www.oecd.org/sti/broadband/1.3-SubsByTech-2014-12.xls</t>
        </r>
      </text>
    </comment>
    <comment ref="P35"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Q35"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I36"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36" authorId="0">
      <text>
        <r>
          <rPr>
            <b/>
            <sz val="9"/>
            <color indexed="81"/>
            <rFont val="Verdana"/>
          </rPr>
          <t>Dwayne Winseck:</t>
        </r>
        <r>
          <rPr>
            <sz val="9"/>
            <color indexed="81"/>
            <rFont val="Verdana"/>
          </rPr>
          <t xml:space="preserve">
OECD Broadband Portal. Dec. 2014. http://www.oecd.org/sti/broadband/1.3-SubsByTech-2014-12.xls</t>
        </r>
      </text>
    </comment>
    <comment ref="P36" authorId="0">
      <text>
        <r>
          <rPr>
            <b/>
            <sz val="9"/>
            <color indexed="81"/>
            <rFont val="Verdana"/>
          </rPr>
          <t>Dwayne Winseck:</t>
        </r>
        <r>
          <rPr>
            <sz val="9"/>
            <color indexed="81"/>
            <rFont val="Verdana"/>
          </rPr>
          <t xml:space="preserve">
Open Signal. Sept 2015. https://opensignal.com/reports/2015/09/state-of-lte-q3-2015/</t>
        </r>
      </text>
    </comment>
    <comment ref="Q36" authorId="0">
      <text>
        <r>
          <rPr>
            <b/>
            <sz val="9"/>
            <color indexed="81"/>
            <rFont val="Verdana"/>
          </rPr>
          <t>Dwayne Winseck:</t>
        </r>
        <r>
          <rPr>
            <sz val="9"/>
            <color indexed="81"/>
            <rFont val="Verdana"/>
          </rPr>
          <t xml:space="preserve">
OECD mobile wireless penetration rate for 2013 * multiplier taken from Cisco VNI for 2014 http://www.cisco.com/c/dam/assets/sol/sp/vni/forecast_highlights_mobile/index.html#country</t>
        </r>
      </text>
    </comment>
    <comment ref="B37" authorId="0">
      <text>
        <r>
          <rPr>
            <b/>
            <sz val="9"/>
            <color indexed="81"/>
            <rFont val="Verdana"/>
          </rPr>
          <t>Dwayne Winseck:</t>
        </r>
        <r>
          <rPr>
            <sz val="9"/>
            <color indexed="81"/>
            <rFont val="Verdana"/>
          </rPr>
          <t xml:space="preserve">
FCC (2015). International Broadband Data Rpt. Country Reports section, citing Telegeography https://apps.fcc.gov/edocs_public/attachmatch/DA-15-132A1.docx</t>
        </r>
      </text>
    </comment>
    <comment ref="I37"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7"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M3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37" authorId="0">
      <text>
        <r>
          <rPr>
            <b/>
            <sz val="9"/>
            <color indexed="81"/>
            <rFont val="Verdana"/>
          </rPr>
          <t>Dwayne Winseck:</t>
        </r>
        <r>
          <rPr>
            <sz val="9"/>
            <color indexed="81"/>
            <rFont val="Verdana"/>
          </rPr>
          <t xml:space="preserve">
OECD Broadband Portal. Dec. 2014. http://www.oecd.org/sti/broadband/1.3-SubsByTech-2014-12.xls</t>
        </r>
      </text>
    </comment>
    <comment ref="P37" authorId="0">
      <text>
        <r>
          <rPr>
            <b/>
            <sz val="9"/>
            <color indexed="81"/>
            <rFont val="Verdana"/>
          </rPr>
          <t>Dwayne Winseck:</t>
        </r>
        <r>
          <rPr>
            <sz val="9"/>
            <color indexed="81"/>
            <rFont val="Verdana"/>
          </rPr>
          <t xml:space="preserve">
Open Signal. Sept 2015. https://opensignal.com/reports/2015/09/state-of-lte-q3-2015/</t>
        </r>
      </text>
    </comment>
    <comment ref="D38" authorId="0">
      <text>
        <r>
          <rPr>
            <b/>
            <sz val="9"/>
            <color indexed="81"/>
            <rFont val="Verdana"/>
          </rPr>
          <t>Dwayne Winseck:</t>
        </r>
        <r>
          <rPr>
            <sz val="9"/>
            <color indexed="81"/>
            <rFont val="Verdana"/>
          </rPr>
          <t xml:space="preserve">
The Communication Initiative: fiber-based national broadband network (2012). Broadband Commission (2015). State of Broadband Report, 2015. http://www.broadbandcommission.org/documents/reports/bb-annualreport2015.pdf</t>
        </r>
      </text>
    </comment>
    <comment ref="I38"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8"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8"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8" authorId="0">
      <text>
        <r>
          <rPr>
            <b/>
            <sz val="9"/>
            <color indexed="81"/>
            <rFont val="Verdana"/>
          </rPr>
          <t>Dwayne Winseck:</t>
        </r>
        <r>
          <rPr>
            <sz val="9"/>
            <color indexed="81"/>
            <rFont val="Verdana"/>
          </rPr>
          <t xml:space="preserve">
</t>
        </r>
      </text>
    </comment>
    <comment ref="O38" authorId="0">
      <text>
        <r>
          <rPr>
            <b/>
            <sz val="9"/>
            <color indexed="81"/>
            <rFont val="Verdana"/>
          </rPr>
          <t>Dwayne Winseck:</t>
        </r>
        <r>
          <rPr>
            <sz val="9"/>
            <color indexed="81"/>
            <rFont val="Verdana"/>
          </rPr>
          <t xml:space="preserve">
OECD Broadband Portal. Dec. 2014. http://www.oecd.org/sti/broadband/1.3-SubsByTech-2014-12.xls</t>
        </r>
      </text>
    </comment>
    <comment ref="P38" authorId="0">
      <text>
        <r>
          <rPr>
            <b/>
            <sz val="9"/>
            <color indexed="81"/>
            <rFont val="Verdana"/>
          </rPr>
          <t>Dwayne Winseck:</t>
        </r>
        <r>
          <rPr>
            <sz val="9"/>
            <color indexed="81"/>
            <rFont val="Verdana"/>
          </rPr>
          <t xml:space="preserve">
Open Signal. Sept 2015. https://opensignal.com/reports/2015/09/state-of-lte-q3-2015/</t>
        </r>
      </text>
    </comment>
    <comment ref="D39" authorId="0">
      <text>
        <r>
          <rPr>
            <b/>
            <sz val="9"/>
            <color indexed="81"/>
            <rFont val="Verdana"/>
          </rPr>
          <t>Dwayne Winseck:</t>
        </r>
        <r>
          <rPr>
            <sz val="9"/>
            <color indexed="81"/>
            <rFont val="Verdana"/>
          </rPr>
          <t xml:space="preserve">
Japan Revitalization Strategy (2014). Broadband Commission (2015). State of Broadband Report, 2015. http://www.broadbandcommission.org/documents/reports/bb-annualreport2015.pdf</t>
        </r>
      </text>
    </comment>
    <comment ref="I39"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39"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39"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39"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39" authorId="0">
      <text>
        <r>
          <rPr>
            <b/>
            <sz val="9"/>
            <color indexed="81"/>
            <rFont val="Verdana"/>
          </rPr>
          <t>Dwayne Winseck:</t>
        </r>
        <r>
          <rPr>
            <sz val="9"/>
            <color indexed="81"/>
            <rFont val="Verdana"/>
          </rPr>
          <t xml:space="preserve">
OECD Broadband Portal. Dec. 2014. http://www.oecd.org/sti/broadband/1.3-SubsByTech-2014-12.xls</t>
        </r>
      </text>
    </comment>
    <comment ref="P39"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Q39"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40" authorId="0">
      <text>
        <r>
          <rPr>
            <b/>
            <sz val="9"/>
            <color indexed="81"/>
            <rFont val="Verdana"/>
          </rPr>
          <t>Dwayne Winseck:</t>
        </r>
        <r>
          <rPr>
            <sz val="9"/>
            <color indexed="81"/>
            <rFont val="Verdana"/>
          </rPr>
          <t xml:space="preserve">
Ultra Broadband Convergence Network (2009) Broadband Commission (2015). State of Broadband Report, 2015. http://www.broadbandcommission.org/documents/reports/bb-annualreport2015.pdf</t>
        </r>
      </text>
    </comment>
    <comment ref="I40"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0"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0"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40" authorId="0">
      <text>
        <r>
          <rPr>
            <b/>
            <sz val="9"/>
            <color indexed="81"/>
            <rFont val="Verdana"/>
          </rPr>
          <t>Dwayne Winseck:</t>
        </r>
        <r>
          <rPr>
            <sz val="9"/>
            <color indexed="81"/>
            <rFont val="Verdana"/>
          </rPr>
          <t xml:space="preserve">
</t>
        </r>
      </text>
    </comment>
    <comment ref="O40" authorId="0">
      <text>
        <r>
          <rPr>
            <b/>
            <sz val="9"/>
            <color indexed="81"/>
            <rFont val="Verdana"/>
          </rPr>
          <t>Dwayne Winseck:</t>
        </r>
        <r>
          <rPr>
            <sz val="9"/>
            <color indexed="81"/>
            <rFont val="Verdana"/>
          </rPr>
          <t xml:space="preserve">
OECD Broadband Portal. Dec. 2014. http://www.oecd.org/sti/broadband/1.3-SubsByTech-2014-12.xls</t>
        </r>
      </text>
    </comment>
    <comment ref="P4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Q40"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D41" authorId="0">
      <text>
        <r>
          <rPr>
            <b/>
            <sz val="9"/>
            <color indexed="81"/>
            <rFont val="Verdana"/>
          </rPr>
          <t>Dwayne Winseck:</t>
        </r>
        <r>
          <rPr>
            <sz val="9"/>
            <color indexed="81"/>
            <rFont val="Verdana"/>
          </rPr>
          <t xml:space="preserve">
National Digital Strategy (2013) http://embamex.sre.gob.mx/italia/images/pdf/national%20digital%20strategy.pdf</t>
        </r>
      </text>
    </comment>
    <comment ref="I41"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K41"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41" authorId="0">
      <text>
        <r>
          <rPr>
            <b/>
            <sz val="9"/>
            <color indexed="81"/>
            <rFont val="Verdana"/>
          </rPr>
          <t>Dwayne Winseck:</t>
        </r>
        <r>
          <rPr>
            <sz val="9"/>
            <color indexed="81"/>
            <rFont val="Verdana"/>
          </rPr>
          <t xml:space="preserve">
OECD Broadband Portal. Dec. 2014. http://www.oecd.org/sti/broadband/1.3-SubsByTech-2014-12.xls</t>
        </r>
      </text>
    </comment>
    <comment ref="P41" authorId="0">
      <text>
        <r>
          <rPr>
            <b/>
            <sz val="9"/>
            <color indexed="81"/>
            <rFont val="Verdana"/>
          </rPr>
          <t>Dwayne Winseck:</t>
        </r>
        <r>
          <rPr>
            <sz val="9"/>
            <color indexed="81"/>
            <rFont val="Verdana"/>
          </rPr>
          <t xml:space="preserve">
Open Signal. Sept 2015. https://opensignal.com/reports/2015/09/state-of-lte-q3-2015/</t>
        </r>
      </text>
    </comment>
    <comment ref="Q41" authorId="0">
      <text>
        <r>
          <rPr>
            <b/>
            <sz val="9"/>
            <color indexed="81"/>
            <rFont val="Verdana"/>
          </rPr>
          <t>Dwayne Winseck:</t>
        </r>
        <r>
          <rPr>
            <sz val="9"/>
            <color indexed="81"/>
            <rFont val="Verdana"/>
          </rPr>
          <t xml:space="preserve">
OECD mobile wireless penetration rate for 2013 * multiplier taken from Cisco VNI for 2014 http://www.cisco.com/c/dam/assets/sol/sp/vni/forecast_highlights_mobile/index.html#country</t>
        </r>
      </text>
    </comment>
    <comment ref="D42" authorId="0">
      <text>
        <r>
          <rPr>
            <b/>
            <sz val="9"/>
            <color indexed="81"/>
            <rFont val="Verdana"/>
          </rPr>
          <t>Dwayne Winseck:</t>
        </r>
        <r>
          <rPr>
            <sz val="9"/>
            <color indexed="81"/>
            <rFont val="Verdana"/>
          </rPr>
          <t xml:space="preserve">
Digital Agenda for Norway (2012) https://www.regjeringen.no/contentassets/4339bb2154bd4b829f1d147bb2b26da8/en-gb/pdfs/stm201220130023000engpdfs.pdf</t>
        </r>
      </text>
    </comment>
    <comment ref="I42"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2"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2"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42" authorId="0">
      <text>
        <r>
          <rPr>
            <b/>
            <sz val="9"/>
            <color indexed="81"/>
            <rFont val="Verdana"/>
          </rPr>
          <t xml:space="preserve">Dwayne Winseck:OECD (2015). Digital Economy Outlook. Figure 2.26 Fixed (wired) broadband penetration by speed tiers, June 2014. http://dx.doi.org/10.1787/888933224603 </t>
        </r>
        <r>
          <rPr>
            <sz val="9"/>
            <color indexed="81"/>
            <rFont val="Verdana"/>
          </rPr>
          <t xml:space="preserve">
</t>
        </r>
      </text>
    </comment>
    <comment ref="M4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O4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P42" authorId="0">
      <text>
        <r>
          <rPr>
            <b/>
            <sz val="9"/>
            <color indexed="81"/>
            <rFont val="Verdana"/>
          </rPr>
          <t>Dwayne Winseck:</t>
        </r>
        <r>
          <rPr>
            <sz val="9"/>
            <color indexed="81"/>
            <rFont val="Verdana"/>
          </rPr>
          <t xml:space="preserve">
Open Signal. Sept 2015. https://opensignal.com/reports/2015/09/state-of-lte-q3-2015/</t>
        </r>
      </text>
    </comment>
    <comment ref="D43" authorId="0">
      <text>
        <r>
          <rPr>
            <b/>
            <sz val="9"/>
            <color indexed="81"/>
            <rFont val="Verdana"/>
          </rPr>
          <t>Dwayne Winseck:</t>
        </r>
        <r>
          <rPr>
            <sz val="9"/>
            <color indexed="81"/>
            <rFont val="Verdana"/>
          </rPr>
          <t xml:space="preserve">
Ultra-Fast Broadband Initiative (2009); Fast Broadband: NZ's Internet Upgrade (2015)  https://www.crownfibre.govt.nz/media/4824/invitation-to-participate.pdf + http://www.mbie.govt.nz/info-services/sectors-industries/technology-communications/fast-broadband/new-initiatives/#ufb</t>
        </r>
      </text>
    </comment>
    <comment ref="I4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3"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43" authorId="0">
      <text>
        <r>
          <rPr>
            <b/>
            <sz val="9"/>
            <color indexed="81"/>
            <rFont val="Verdana"/>
          </rPr>
          <t>Dwayne Winseck:</t>
        </r>
        <r>
          <rPr>
            <sz val="9"/>
            <color indexed="81"/>
            <rFont val="Verdana"/>
          </rPr>
          <t xml:space="preserve">
</t>
        </r>
      </text>
    </comment>
    <comment ref="O43" authorId="0">
      <text>
        <r>
          <rPr>
            <b/>
            <sz val="9"/>
            <color indexed="81"/>
            <rFont val="Verdana"/>
          </rPr>
          <t>Dwayne Winseck:</t>
        </r>
        <r>
          <rPr>
            <sz val="9"/>
            <color indexed="81"/>
            <rFont val="Verdana"/>
          </rPr>
          <t xml:space="preserve">
OECD Broadband Portal. Dec. 2014. http://www.oecd.org/sti/broadband/1.3-SubsByTech-2014-12.xls</t>
        </r>
      </text>
    </comment>
    <comment ref="P43" authorId="0">
      <text>
        <r>
          <rPr>
            <b/>
            <sz val="9"/>
            <color indexed="81"/>
            <rFont val="Verdana"/>
          </rPr>
          <t>Dwayne Winseck:</t>
        </r>
        <r>
          <rPr>
            <sz val="9"/>
            <color indexed="81"/>
            <rFont val="Verdana"/>
          </rPr>
          <t xml:space="preserve">
Open Signal. Sept 2015. https://opensignal.com/reports/2015/09/state-of-lte-q3-2015/</t>
        </r>
      </text>
    </comment>
    <comment ref="Q43" authorId="0">
      <text>
        <r>
          <rPr>
            <b/>
            <sz val="9"/>
            <color indexed="81"/>
            <rFont val="Verdana"/>
          </rPr>
          <t>Dwayne Winseck:</t>
        </r>
        <r>
          <rPr>
            <sz val="9"/>
            <color indexed="81"/>
            <rFont val="Verdana"/>
          </rPr>
          <t xml:space="preserve">
Multiplier taken from Cisco VNI for 2014. http://www.cisco.com/c/dam/assets/sol/sp/vni/forecast_highlights_mobile/index.html#country</t>
        </r>
      </text>
    </comment>
    <comment ref="D44" authorId="0">
      <text>
        <r>
          <rPr>
            <b/>
            <sz val="9"/>
            <color indexed="81"/>
            <rFont val="Verdana"/>
          </rPr>
          <t>Dwayne Winseck:</t>
        </r>
        <r>
          <rPr>
            <sz val="9"/>
            <color indexed="81"/>
            <rFont val="Verdana"/>
          </rPr>
          <t xml:space="preserve">
Federal Council Strategy for Information Society (2012). http://www.bakom.admin.ch/themen/infosociety/index.html?lang=en</t>
        </r>
      </text>
    </comment>
    <comment ref="I44"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44"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44" authorId="0">
      <text>
        <r>
          <rPr>
            <b/>
            <sz val="9"/>
            <color indexed="81"/>
            <rFont val="Verdana"/>
          </rPr>
          <t>Dwayne Winseck:</t>
        </r>
        <r>
          <rPr>
            <sz val="9"/>
            <color indexed="81"/>
            <rFont val="Verdana"/>
          </rPr>
          <t xml:space="preserve">
OECD Broadband Portal. Dec. 2014. http://www.oecd.org/sti/broadband/1.3-SubsByTech-2014-12.xls</t>
        </r>
      </text>
    </comment>
    <comment ref="P44" authorId="0">
      <text>
        <r>
          <rPr>
            <b/>
            <sz val="9"/>
            <color indexed="81"/>
            <rFont val="Verdana"/>
          </rPr>
          <t>Dwayne Winseck:</t>
        </r>
        <r>
          <rPr>
            <sz val="9"/>
            <color indexed="81"/>
            <rFont val="Verdana"/>
          </rPr>
          <t xml:space="preserve">
Open Signal. Sept 2015. https://opensignal.com/reports/2015/09/state-of-lte-q3-2015/</t>
        </r>
      </text>
    </comment>
    <comment ref="D45" authorId="0">
      <text>
        <r>
          <rPr>
            <b/>
            <sz val="9"/>
            <color indexed="81"/>
            <rFont val="Verdana"/>
          </rPr>
          <t>Dwayne Winseck:</t>
        </r>
        <r>
          <rPr>
            <sz val="9"/>
            <color indexed="81"/>
            <rFont val="Verdana"/>
          </rPr>
          <t xml:space="preserve">
2014-2018 Information Society Strategy (2013) http://www.bilgitoplumustratejisi.org/download/docfile/8a94819842e4657b01464d5025b80002</t>
        </r>
      </text>
    </comment>
    <comment ref="I45"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J4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K4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L45"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O45" authorId="0">
      <text>
        <r>
          <rPr>
            <b/>
            <sz val="9"/>
            <color indexed="81"/>
            <rFont val="Verdana"/>
          </rPr>
          <t>Dwayne Winseck:</t>
        </r>
        <r>
          <rPr>
            <sz val="9"/>
            <color indexed="81"/>
            <rFont val="Verdana"/>
          </rPr>
          <t xml:space="preserve">
OECD Broadband Portal. Dec. 2014. http://www.oecd.org/sti/broadband/1.3-SubsByTech-2014-12.xls</t>
        </r>
      </text>
    </comment>
    <comment ref="J46"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L4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 ref="M46" authorId="0">
      <text>
        <r>
          <rPr>
            <b/>
            <sz val="9"/>
            <color indexed="81"/>
            <rFont val="Verdana"/>
          </rPr>
          <t>Dwayne Winseck:</t>
        </r>
        <r>
          <rPr>
            <sz val="9"/>
            <color indexed="81"/>
            <rFont val="Verdana"/>
          </rPr>
          <t xml:space="preserve">
OECD (2015). Digital Economy Outlook. Figure 2.26 Fixed (wired) broadband penetration by speed tiers, June 2014. http://dx.doi.org/10.1787/888933224603 </t>
        </r>
      </text>
    </comment>
  </commentList>
</comments>
</file>

<file path=xl/comments2.xml><?xml version="1.0" encoding="utf-8"?>
<comments xmlns="http://schemas.openxmlformats.org/spreadsheetml/2006/main">
  <authors>
    <author>Dwayne Winseck</author>
  </authors>
  <commentList>
    <comment ref="E14" authorId="0">
      <text>
        <r>
          <rPr>
            <b/>
            <sz val="9"/>
            <color indexed="81"/>
            <rFont val="Verdana"/>
          </rPr>
          <t>Dwayne Winseck:</t>
        </r>
        <r>
          <rPr>
            <sz val="9"/>
            <color indexed="81"/>
            <rFont val="Verdana"/>
          </rPr>
          <t xml:space="preserve">
Only includes part of 2015. </t>
        </r>
      </text>
    </comment>
  </commentList>
</comments>
</file>

<file path=xl/comments3.xml><?xml version="1.0" encoding="utf-8"?>
<comments xmlns="http://schemas.openxmlformats.org/spreadsheetml/2006/main">
  <authors>
    <author>Microsoft Office User</author>
    <author>Dwayne Winseck</author>
  </authors>
  <commentList>
    <comment ref="I1" authorId="0">
      <text>
        <r>
          <rPr>
            <b/>
            <sz val="10"/>
            <color indexed="81"/>
            <rFont val="Calibri"/>
          </rPr>
          <t>Microsoft Office User:</t>
        </r>
        <r>
          <rPr>
            <sz val="10"/>
            <color indexed="81"/>
            <rFont val="Calibri"/>
          </rPr>
          <t xml:space="preserve">
Using average exchange rate for 2014 of 1.47, taken from source USForex (see source note).</t>
        </r>
      </text>
    </comment>
    <comment ref="L1" authorId="0">
      <text>
        <r>
          <rPr>
            <b/>
            <sz val="10"/>
            <color indexed="81"/>
            <rFont val="Calibri"/>
          </rPr>
          <t>Microsoft Office User:</t>
        </r>
        <r>
          <rPr>
            <sz val="10"/>
            <color indexed="81"/>
            <rFont val="Calibri"/>
          </rPr>
          <t xml:space="preserve">
Using 2015 Population Stats.</t>
        </r>
      </text>
    </comment>
    <comment ref="M1" authorId="0">
      <text>
        <r>
          <rPr>
            <b/>
            <sz val="10"/>
            <color indexed="81"/>
            <rFont val="Calibri"/>
          </rPr>
          <t>Microsoft Office User:</t>
        </r>
        <r>
          <rPr>
            <sz val="10"/>
            <color indexed="81"/>
            <rFont val="Calibri"/>
          </rPr>
          <t xml:space="preserve">
Using 2015 Population and 2014 exchange rate of 1.47</t>
        </r>
      </text>
    </comment>
    <comment ref="C2" authorId="0">
      <text>
        <r>
          <rPr>
            <b/>
            <sz val="10"/>
            <color indexed="81"/>
            <rFont val="Calibri"/>
          </rPr>
          <t>Microsoft Office User:</t>
        </r>
        <r>
          <rPr>
            <sz val="10"/>
            <color indexed="81"/>
            <rFont val="Calibri"/>
          </rPr>
          <t xml:space="preserve">
Population: 8,351,643
Spending: 26 (million €)</t>
        </r>
      </text>
    </comment>
    <comment ref="F2" authorId="0">
      <text>
        <r>
          <rPr>
            <b/>
            <sz val="10"/>
            <color indexed="81"/>
            <rFont val="Calibri"/>
          </rPr>
          <t>Microsoft Office User:</t>
        </r>
        <r>
          <rPr>
            <sz val="10"/>
            <color indexed="81"/>
            <rFont val="Calibri"/>
          </rPr>
          <t xml:space="preserve">
Population: 8,451,960
Spending: 41 (million €)</t>
        </r>
      </text>
    </comment>
    <comment ref="F3" authorId="0">
      <text>
        <r>
          <rPr>
            <b/>
            <sz val="10"/>
            <color indexed="81"/>
            <rFont val="Calibri"/>
          </rPr>
          <t>Microsoft Office User:</t>
        </r>
        <r>
          <rPr>
            <sz val="10"/>
            <color indexed="81"/>
            <rFont val="Calibri"/>
          </rPr>
          <t xml:space="preserve">
Population: 7,284,552
Spending: 20 (million €)</t>
        </r>
      </text>
    </comment>
    <comment ref="B4" authorId="0">
      <text>
        <r>
          <rPr>
            <b/>
            <sz val="10"/>
            <color indexed="81"/>
            <rFont val="Calibri"/>
          </rPr>
          <t>Microsoft Office User:</t>
        </r>
        <r>
          <rPr>
            <sz val="10"/>
            <color indexed="81"/>
            <rFont val="Calibri"/>
          </rPr>
          <t xml:space="preserve">
Population: 796,930
Spending: 7.5 (million €)</t>
        </r>
      </text>
    </comment>
    <comment ref="C5" authorId="0">
      <text>
        <r>
          <rPr>
            <b/>
            <sz val="10"/>
            <color indexed="81"/>
            <rFont val="Calibri"/>
          </rPr>
          <t>Microsoft Office User:</t>
        </r>
        <r>
          <rPr>
            <sz val="10"/>
            <color indexed="81"/>
            <rFont val="Calibri"/>
          </rPr>
          <t xml:space="preserve">
Population: 1,333,290
Spending: 1.73 (million €)</t>
        </r>
      </text>
    </comment>
    <comment ref="C6" authorId="0">
      <text>
        <r>
          <rPr>
            <b/>
            <sz val="10"/>
            <color indexed="81"/>
            <rFont val="Calibri"/>
          </rPr>
          <t>Microsoft Office User:</t>
        </r>
        <r>
          <rPr>
            <sz val="10"/>
            <color indexed="81"/>
            <rFont val="Calibri"/>
          </rPr>
          <t xml:space="preserve">
Population: 5,351,427
Spending: 28.13 (million €)
</t>
        </r>
      </text>
    </comment>
    <comment ref="D6" authorId="1">
      <text>
        <r>
          <rPr>
            <b/>
            <sz val="9"/>
            <color indexed="81"/>
            <rFont val="Verdana"/>
          </rPr>
          <t>Dwayne Winseck:</t>
        </r>
        <r>
          <rPr>
            <sz val="9"/>
            <color indexed="81"/>
            <rFont val="Verdana"/>
          </rPr>
          <t xml:space="preserve">
Population: 5,401,267
Spending: 68.13 (million €)</t>
        </r>
      </text>
    </comment>
    <comment ref="E6" authorId="0">
      <text>
        <r>
          <rPr>
            <b/>
            <sz val="10"/>
            <color indexed="81"/>
            <rFont val="Calibri"/>
          </rPr>
          <t>Microsoft Office User:</t>
        </r>
        <r>
          <rPr>
            <sz val="10"/>
            <color indexed="81"/>
            <rFont val="Calibri"/>
          </rPr>
          <t xml:space="preserve">
Population: 5,401,267
Spending: 68.13 (million €)</t>
        </r>
      </text>
    </comment>
    <comment ref="F6" authorId="1">
      <text>
        <r>
          <rPr>
            <b/>
            <sz val="9"/>
            <color indexed="81"/>
            <rFont val="Verdana"/>
          </rPr>
          <t>Dwayne Winseck:</t>
        </r>
        <r>
          <rPr>
            <sz val="9"/>
            <color indexed="81"/>
            <rFont val="Verdana"/>
          </rPr>
          <t xml:space="preserve">
Population: 5,401,267
Spending: 66.40 (million €)</t>
        </r>
      </text>
    </comment>
    <comment ref="G6" authorId="0">
      <text>
        <r>
          <rPr>
            <b/>
            <sz val="10"/>
            <color indexed="81"/>
            <rFont val="Calibri"/>
          </rPr>
          <t>Microsoft Office User:</t>
        </r>
        <r>
          <rPr>
            <sz val="10"/>
            <color indexed="81"/>
            <rFont val="Calibri"/>
          </rPr>
          <t xml:space="preserve">
Population: 5,451,270
Spending: 66.40 (million €)</t>
        </r>
      </text>
    </comment>
    <comment ref="D7" authorId="0">
      <text>
        <r>
          <rPr>
            <b/>
            <sz val="10"/>
            <color indexed="81"/>
            <rFont val="Calibri"/>
          </rPr>
          <t>Microsoft Office User:</t>
        </r>
        <r>
          <rPr>
            <sz val="10"/>
            <color indexed="81"/>
            <rFont val="Calibri"/>
          </rPr>
          <t xml:space="preserve">
Population: 64,978,721
Spending: 125 (million €)</t>
        </r>
      </text>
    </comment>
    <comment ref="E7" authorId="1">
      <text>
        <r>
          <rPr>
            <sz val="9"/>
            <color indexed="81"/>
            <rFont val="Verdana"/>
          </rPr>
          <t>Population: 64,978,721
Spending: 125 (million €)</t>
        </r>
      </text>
    </comment>
    <comment ref="F7" authorId="1">
      <text>
        <r>
          <rPr>
            <sz val="9"/>
            <color indexed="81"/>
            <rFont val="Verdana"/>
          </rPr>
          <t>Population: 64,978,721
Spending: 125 (million €)</t>
        </r>
      </text>
    </comment>
    <comment ref="G7" authorId="1">
      <text>
        <r>
          <rPr>
            <sz val="9"/>
            <color indexed="81"/>
            <rFont val="Verdana"/>
          </rPr>
          <t>Population: 64,978,721
Spending: 125 (million €)</t>
        </r>
      </text>
    </comment>
    <comment ref="B8" authorId="0">
      <text>
        <r>
          <rPr>
            <b/>
            <sz val="10"/>
            <color indexed="81"/>
            <rFont val="Calibri"/>
          </rPr>
          <t>Microsoft Office User:</t>
        </r>
        <r>
          <rPr>
            <sz val="10"/>
            <color indexed="81"/>
            <rFont val="Calibri"/>
          </rPr>
          <t xml:space="preserve">
Population: 82,002,356
Spending: 157.4 (million €)
</t>
        </r>
      </text>
    </comment>
    <comment ref="C8" authorId="0">
      <text>
        <r>
          <rPr>
            <b/>
            <sz val="10"/>
            <color indexed="81"/>
            <rFont val="Calibri"/>
          </rPr>
          <t>Microsoft Office User:</t>
        </r>
        <r>
          <rPr>
            <sz val="10"/>
            <color indexed="81"/>
            <rFont val="Calibri"/>
          </rPr>
          <t xml:space="preserve">
Population: 81,802,257
Spending: 285.7 (million €)</t>
        </r>
      </text>
    </comment>
    <comment ref="D8" authorId="0">
      <text>
        <r>
          <rPr>
            <b/>
            <sz val="10"/>
            <color indexed="81"/>
            <rFont val="Calibri"/>
          </rPr>
          <t>Microsoft Office User:</t>
        </r>
        <r>
          <rPr>
            <sz val="10"/>
            <color indexed="81"/>
            <rFont val="Calibri"/>
          </rPr>
          <t xml:space="preserve">
Population: 81,751,602
Spending: 215 (million €)</t>
        </r>
      </text>
    </comment>
    <comment ref="E8" authorId="0">
      <text>
        <r>
          <rPr>
            <b/>
            <sz val="10"/>
            <color indexed="81"/>
            <rFont val="Calibri"/>
          </rPr>
          <t>Microsoft Office User:</t>
        </r>
        <r>
          <rPr>
            <sz val="10"/>
            <color indexed="81"/>
            <rFont val="Calibri"/>
          </rPr>
          <t xml:space="preserve">
Population: 80,327,900
Spending: 288.3 (million €)</t>
        </r>
      </text>
    </comment>
    <comment ref="F8" authorId="0">
      <text>
        <r>
          <rPr>
            <b/>
            <sz val="10"/>
            <color indexed="81"/>
            <rFont val="Calibri"/>
          </rPr>
          <t>Microsoft Office User:</t>
        </r>
        <r>
          <rPr>
            <sz val="10"/>
            <color indexed="81"/>
            <rFont val="Calibri"/>
          </rPr>
          <t xml:space="preserve">
Population: 80,523,746
Spending: 772.8 (million €)</t>
        </r>
      </text>
    </comment>
    <comment ref="G8" authorId="0">
      <text>
        <r>
          <rPr>
            <b/>
            <sz val="10"/>
            <color indexed="81"/>
            <rFont val="Calibri"/>
          </rPr>
          <t>Microsoft Office User:</t>
        </r>
        <r>
          <rPr>
            <sz val="10"/>
            <color indexed="81"/>
            <rFont val="Calibri"/>
          </rPr>
          <t xml:space="preserve">
Population: 80,767,463
Spending: 1383.3 (million €)</t>
        </r>
      </text>
    </comment>
    <comment ref="B9" authorId="0">
      <text>
        <r>
          <rPr>
            <b/>
            <sz val="10"/>
            <color indexed="81"/>
            <rFont val="Calibri"/>
          </rPr>
          <t>Microsoft Office User:</t>
        </r>
        <r>
          <rPr>
            <sz val="10"/>
            <color indexed="81"/>
            <rFont val="Calibri"/>
          </rPr>
          <t xml:space="preserve">
Population: 11,094,745
Spending: 42 (million €)</t>
        </r>
      </text>
    </comment>
    <comment ref="C9" authorId="1">
      <text>
        <r>
          <rPr>
            <sz val="9"/>
            <color indexed="81"/>
            <rFont val="Verdana"/>
          </rPr>
          <t xml:space="preserve">
Population: 11,094,745
Spending: 42 (million €)</t>
        </r>
      </text>
    </comment>
    <comment ref="E9" authorId="0">
      <text>
        <r>
          <rPr>
            <b/>
            <sz val="10"/>
            <color indexed="81"/>
            <rFont val="Calibri"/>
          </rPr>
          <t>Microsoft Office User:</t>
        </r>
        <r>
          <rPr>
            <sz val="10"/>
            <color indexed="81"/>
            <rFont val="Calibri"/>
          </rPr>
          <t xml:space="preserve">
Population: 11,086,406
Spending: 243.75 (million €)</t>
        </r>
      </text>
    </comment>
    <comment ref="G9" authorId="0">
      <text>
        <r>
          <rPr>
            <b/>
            <sz val="10"/>
            <color indexed="81"/>
            <rFont val="Calibri"/>
          </rPr>
          <t>Microsoft Office User:</t>
        </r>
        <r>
          <rPr>
            <sz val="10"/>
            <color indexed="81"/>
            <rFont val="Calibri"/>
          </rPr>
          <t xml:space="preserve">
Population: 10,926,807
Spending: 80.5 (million €)</t>
        </r>
      </text>
    </comment>
    <comment ref="F10" authorId="0">
      <text>
        <r>
          <rPr>
            <b/>
            <sz val="10"/>
            <color indexed="81"/>
            <rFont val="Calibri"/>
          </rPr>
          <t>Microsoft Office User:</t>
        </r>
        <r>
          <rPr>
            <sz val="10"/>
            <color indexed="81"/>
            <rFont val="Calibri"/>
          </rPr>
          <t xml:space="preserve">
Population: 4,591,087
Spending: 10.06 (million €)</t>
        </r>
      </text>
    </comment>
    <comment ref="B11" authorId="1">
      <text>
        <r>
          <rPr>
            <b/>
            <sz val="9"/>
            <color indexed="81"/>
            <rFont val="Verdana"/>
          </rPr>
          <t>Dwayne Winseck:</t>
        </r>
        <r>
          <rPr>
            <sz val="9"/>
            <color indexed="81"/>
            <rFont val="Verdana"/>
          </rPr>
          <t xml:space="preserve">
Population: 59,190,143
Spending:6.5 (million €)</t>
        </r>
      </text>
    </comment>
    <comment ref="C11" authorId="0">
      <text>
        <r>
          <rPr>
            <b/>
            <sz val="10"/>
            <color indexed="81"/>
            <rFont val="Calibri"/>
          </rPr>
          <t>Microsoft Office User:</t>
        </r>
        <r>
          <rPr>
            <sz val="10"/>
            <color indexed="81"/>
            <rFont val="Calibri"/>
          </rPr>
          <t xml:space="preserve">
Population: 59,190,143
Spending: 445.40 (million €)</t>
        </r>
      </text>
    </comment>
    <comment ref="D11" authorId="0">
      <text>
        <r>
          <rPr>
            <b/>
            <sz val="10"/>
            <color indexed="81"/>
            <rFont val="Calibri"/>
          </rPr>
          <t>Microsoft Office User:</t>
        </r>
        <r>
          <rPr>
            <sz val="10"/>
            <color indexed="81"/>
            <rFont val="Calibri"/>
          </rPr>
          <t xml:space="preserve">
Population: 59,364,690
Spending: 10 (million €)</t>
        </r>
      </text>
    </comment>
    <comment ref="E11" authorId="0">
      <text>
        <r>
          <rPr>
            <b/>
            <sz val="10"/>
            <color indexed="81"/>
            <rFont val="Calibri"/>
          </rPr>
          <t>Microsoft Office User:</t>
        </r>
        <r>
          <rPr>
            <sz val="10"/>
            <color indexed="81"/>
            <rFont val="Calibri"/>
          </rPr>
          <t xml:space="preserve">
Population: 59,394,207
Spending: 1490575000 (million €) </t>
        </r>
      </text>
    </comment>
    <comment ref="F11" authorId="1">
      <text>
        <r>
          <rPr>
            <sz val="9"/>
            <color indexed="81"/>
            <rFont val="Verdana"/>
          </rPr>
          <t>Population: 60,782,668
Spending:1067.9 (million €)</t>
        </r>
      </text>
    </comment>
    <comment ref="G11" authorId="0">
      <text>
        <r>
          <rPr>
            <b/>
            <sz val="10"/>
            <color indexed="81"/>
            <rFont val="Calibri"/>
          </rPr>
          <t>Microsoft Office User:</t>
        </r>
        <r>
          <rPr>
            <sz val="10"/>
            <color indexed="81"/>
            <rFont val="Calibri"/>
          </rPr>
          <t xml:space="preserve">
Population: 60,782,668
Spending: 487 (million €)</t>
        </r>
      </text>
    </comment>
    <comment ref="B12" authorId="1">
      <text>
        <r>
          <rPr>
            <b/>
            <sz val="9"/>
            <color indexed="81"/>
            <rFont val="Verdana"/>
          </rPr>
          <t>Dwayne Winseck:</t>
        </r>
        <r>
          <rPr>
            <sz val="9"/>
            <color indexed="81"/>
            <rFont val="Verdana"/>
          </rPr>
          <t xml:space="preserve">
Population:2162834 
Spending: .34 (million €)</t>
        </r>
      </text>
    </comment>
    <comment ref="C12" authorId="1">
      <text>
        <r>
          <rPr>
            <b/>
            <sz val="9"/>
            <color indexed="81"/>
            <rFont val="Verdana"/>
          </rPr>
          <t>Dwayne Winseck:</t>
        </r>
        <r>
          <rPr>
            <sz val="9"/>
            <color indexed="81"/>
            <rFont val="Verdana"/>
          </rPr>
          <t xml:space="preserve">
Dwayne Winseck:
Population:2120504 
Spending: 12.44 (million €)</t>
        </r>
      </text>
    </comment>
    <comment ref="D12" authorId="1">
      <text>
        <r>
          <rPr>
            <sz val="9"/>
            <color indexed="81"/>
            <rFont val="Verdana"/>
          </rPr>
          <t>Population:2074605
Spending: 12.44 (million €)</t>
        </r>
      </text>
    </comment>
    <comment ref="E12" authorId="1">
      <text>
        <r>
          <rPr>
            <sz val="9"/>
            <color indexed="81"/>
            <rFont val="Verdana"/>
          </rPr>
          <t>Population:2044813
Spending: 12.44 (million €)</t>
        </r>
      </text>
    </comment>
    <comment ref="F12" authorId="1">
      <text>
        <r>
          <rPr>
            <sz val="9"/>
            <color indexed="81"/>
            <rFont val="Verdana"/>
          </rPr>
          <t>Population:2023825
Spending: 58.725 (million €)</t>
        </r>
      </text>
    </comment>
    <comment ref="G12" authorId="1">
      <text>
        <r>
          <rPr>
            <b/>
            <sz val="9"/>
            <color indexed="81"/>
            <rFont val="Verdana"/>
          </rPr>
          <t xml:space="preserve"> Population:2001468
Spending: 74.6 (million €)</t>
        </r>
      </text>
    </comment>
    <comment ref="B13" authorId="1">
      <text>
        <r>
          <rPr>
            <b/>
            <sz val="9"/>
            <color indexed="81"/>
            <rFont val="Verdana"/>
          </rPr>
          <t>Dwayne Winseck:</t>
        </r>
        <r>
          <rPr>
            <sz val="9"/>
            <color indexed="81"/>
            <rFont val="Verdana"/>
          </rPr>
          <t xml:space="preserve">
Population:3183856
Spending: 10.34(million €)</t>
        </r>
      </text>
    </comment>
    <comment ref="C13" authorId="1">
      <text>
        <r>
          <rPr>
            <sz val="9"/>
            <color indexed="81"/>
            <rFont val="Verdana"/>
          </rPr>
          <t>Population:3131976
Spending: 10.34(million €)</t>
        </r>
      </text>
    </comment>
    <comment ref="D13" authorId="1">
      <text>
        <r>
          <rPr>
            <sz val="9"/>
            <color indexed="81"/>
            <rFont val="Verdana"/>
          </rPr>
          <t>Population:3052588
Spending: 10.34(million €)</t>
        </r>
      </text>
    </comment>
    <comment ref="E13" authorId="1">
      <text>
        <r>
          <rPr>
            <sz val="9"/>
            <color indexed="81"/>
            <rFont val="Verdana"/>
          </rPr>
          <t>Population:3003641
Spending: 10.34(million €)</t>
        </r>
      </text>
    </comment>
    <comment ref="F13" authorId="1">
      <text>
        <r>
          <rPr>
            <sz val="9"/>
            <color indexed="81"/>
            <rFont val="Verdana"/>
          </rPr>
          <t>Population2971905
Spending: 46.63(million €)</t>
        </r>
      </text>
    </comment>
    <comment ref="G13" authorId="1">
      <text>
        <r>
          <rPr>
            <sz val="9"/>
            <color indexed="81"/>
            <rFont val="Verdana"/>
          </rPr>
          <t>Population: 2921262
Spending: 63.01 (million €)</t>
        </r>
      </text>
    </comment>
    <comment ref="D14" authorId="0">
      <text>
        <r>
          <rPr>
            <b/>
            <sz val="10"/>
            <color indexed="81"/>
            <rFont val="Calibri"/>
          </rPr>
          <t>Microsoft Office User:</t>
        </r>
        <r>
          <rPr>
            <sz val="10"/>
            <color indexed="81"/>
            <rFont val="Calibri"/>
          </rPr>
          <t xml:space="preserve">
Population: 38,062,718
Spending: 352.30 (million €)</t>
        </r>
      </text>
    </comment>
    <comment ref="E14" authorId="0">
      <text>
        <r>
          <rPr>
            <b/>
            <sz val="10"/>
            <color indexed="81"/>
            <rFont val="Calibri"/>
          </rPr>
          <t>Microsoft Office User:</t>
        </r>
        <r>
          <rPr>
            <sz val="10"/>
            <color indexed="81"/>
            <rFont val="Calibri"/>
          </rPr>
          <t xml:space="preserve">
Population: 38,063,792
Spending: 189.6 (million €)</t>
        </r>
      </text>
    </comment>
    <comment ref="F14" authorId="0">
      <text>
        <r>
          <rPr>
            <b/>
            <sz val="10"/>
            <color indexed="81"/>
            <rFont val="Calibri"/>
          </rPr>
          <t>Microsoft Office User:</t>
        </r>
        <r>
          <rPr>
            <sz val="10"/>
            <color indexed="81"/>
            <rFont val="Calibri"/>
          </rPr>
          <t xml:space="preserve">
Population: 38,062,535
Spending: 28.8 (million €)</t>
        </r>
      </text>
    </comment>
    <comment ref="D15" authorId="0">
      <text>
        <r>
          <rPr>
            <b/>
            <sz val="10"/>
            <color indexed="81"/>
            <rFont val="Calibri"/>
          </rPr>
          <t>Microsoft Office User:</t>
        </r>
        <r>
          <rPr>
            <sz val="10"/>
            <color indexed="81"/>
            <rFont val="Calibri"/>
          </rPr>
          <t xml:space="preserve">
Population: 10,572,721
Spending: 106.20 (million €)</t>
        </r>
      </text>
    </comment>
    <comment ref="G15" authorId="0">
      <text>
        <r>
          <rPr>
            <b/>
            <sz val="10"/>
            <color indexed="81"/>
            <rFont val="Calibri"/>
          </rPr>
          <t>Microsoft Office User:</t>
        </r>
        <r>
          <rPr>
            <sz val="10"/>
            <color indexed="81"/>
            <rFont val="Calibri"/>
          </rPr>
          <t xml:space="preserve">
Population: 10,427,301
Spending: 54.8 (million €)</t>
        </r>
      </text>
    </comment>
    <comment ref="F16" authorId="0">
      <text>
        <r>
          <rPr>
            <b/>
            <sz val="10"/>
            <color indexed="81"/>
            <rFont val="Calibri"/>
          </rPr>
          <t>Microsoft Office User:</t>
        </r>
        <r>
          <rPr>
            <sz val="10"/>
            <color indexed="81"/>
            <rFont val="Calibri"/>
          </rPr>
          <t xml:space="preserve">
Population: 20,020,074
Spending: 84 (million €)</t>
        </r>
      </text>
    </comment>
    <comment ref="E17" authorId="0">
      <text>
        <r>
          <rPr>
            <b/>
            <sz val="10"/>
            <color indexed="81"/>
            <rFont val="Calibri"/>
          </rPr>
          <t>Microsoft Office User:</t>
        </r>
        <r>
          <rPr>
            <sz val="10"/>
            <color indexed="81"/>
            <rFont val="Calibri"/>
          </rPr>
          <t xml:space="preserve">
Population: 5,410,322
Spending: 113.20 (million €)</t>
        </r>
      </text>
    </comment>
    <comment ref="B18" authorId="0">
      <text>
        <r>
          <rPr>
            <b/>
            <sz val="10"/>
            <color indexed="81"/>
            <rFont val="Calibri"/>
          </rPr>
          <t>Microsoft Office User:</t>
        </r>
        <r>
          <rPr>
            <sz val="10"/>
            <color indexed="81"/>
            <rFont val="Calibri"/>
          </rPr>
          <t xml:space="preserve">
Population: 46,239,273
Spending: 6.5 (million €)</t>
        </r>
      </text>
    </comment>
    <comment ref="C18" authorId="0">
      <text>
        <r>
          <rPr>
            <b/>
            <sz val="10"/>
            <color indexed="81"/>
            <rFont val="Calibri"/>
          </rPr>
          <t>Microsoft Office User:</t>
        </r>
        <r>
          <rPr>
            <sz val="10"/>
            <color indexed="81"/>
            <rFont val="Calibri"/>
          </rPr>
          <t xml:space="preserve">
Population: 46,486,619
Spending: 482.09 (million €)</t>
        </r>
      </text>
    </comment>
    <comment ref="F18" authorId="0">
      <text>
        <r>
          <rPr>
            <b/>
            <sz val="10"/>
            <color indexed="81"/>
            <rFont val="Calibri"/>
          </rPr>
          <t>Microsoft Office User:</t>
        </r>
        <r>
          <rPr>
            <sz val="10"/>
            <color indexed="81"/>
            <rFont val="Calibri"/>
          </rPr>
          <t xml:space="preserve">
Population: 46,727,890
Spending; 360 (million €)</t>
        </r>
      </text>
    </comment>
    <comment ref="C19" authorId="0">
      <text>
        <r>
          <rPr>
            <b/>
            <sz val="10"/>
            <color indexed="81"/>
            <rFont val="Calibri"/>
          </rPr>
          <t>Microsoft Office User:</t>
        </r>
        <r>
          <rPr>
            <sz val="10"/>
            <color indexed="81"/>
            <rFont val="Calibri"/>
          </rPr>
          <t xml:space="preserve">
Population: 9,340,682
Spending: 28.15 (million €)</t>
        </r>
      </text>
    </comment>
    <comment ref="D19" authorId="0">
      <text>
        <r>
          <rPr>
            <b/>
            <sz val="10"/>
            <color indexed="81"/>
            <rFont val="Calibri"/>
          </rPr>
          <t>Microsoft Office User:</t>
        </r>
        <r>
          <rPr>
            <sz val="10"/>
            <color indexed="81"/>
            <rFont val="Calibri"/>
          </rPr>
          <t xml:space="preserve">
Population: 9,415,570
Spending: 88.33 (million €)</t>
        </r>
      </text>
    </comment>
    <comment ref="F19" authorId="0">
      <text>
        <r>
          <rPr>
            <b/>
            <sz val="10"/>
            <color indexed="81"/>
            <rFont val="Calibri"/>
          </rPr>
          <t>Microsoft Office User:</t>
        </r>
        <r>
          <rPr>
            <sz val="10"/>
            <color indexed="81"/>
            <rFont val="Calibri"/>
          </rPr>
          <t xml:space="preserve">
Population: 9,555,893
Spending: 88.40 (million €)</t>
        </r>
      </text>
    </comment>
    <comment ref="B20" authorId="0">
      <text>
        <r>
          <rPr>
            <b/>
            <sz val="10"/>
            <color indexed="81"/>
            <rFont val="Calibri"/>
          </rPr>
          <t>Microsoft Office User:</t>
        </r>
        <r>
          <rPr>
            <sz val="10"/>
            <color indexed="81"/>
            <rFont val="Calibri"/>
          </rPr>
          <t xml:space="preserve">
Population: 62,042,343
Spending: 19.6 (million €)</t>
        </r>
      </text>
    </comment>
    <comment ref="C20" authorId="0">
      <text>
        <r>
          <rPr>
            <b/>
            <sz val="10"/>
            <color indexed="81"/>
            <rFont val="Calibri"/>
          </rPr>
          <t>Microsoft Office User:</t>
        </r>
        <r>
          <rPr>
            <sz val="10"/>
            <color indexed="81"/>
            <rFont val="Calibri"/>
          </rPr>
          <t xml:space="preserve">
Population: 62,510,197
Spending: 79 (million €)</t>
        </r>
      </text>
    </comment>
    <comment ref="D20" authorId="0">
      <text>
        <r>
          <rPr>
            <b/>
            <sz val="10"/>
            <color indexed="81"/>
            <rFont val="Calibri"/>
          </rPr>
          <t>Microsoft Office User:</t>
        </r>
        <r>
          <rPr>
            <sz val="10"/>
            <color indexed="81"/>
            <rFont val="Calibri"/>
          </rPr>
          <t xml:space="preserve">
Population: 63,022,532
Spending: .58 (million €)</t>
        </r>
      </text>
    </comment>
    <comment ref="E20" authorId="0">
      <text>
        <r>
          <rPr>
            <b/>
            <sz val="10"/>
            <color indexed="81"/>
            <rFont val="Calibri"/>
          </rPr>
          <t>Microsoft Office User:</t>
        </r>
        <r>
          <rPr>
            <sz val="10"/>
            <color indexed="81"/>
            <rFont val="Calibri"/>
          </rPr>
          <t xml:space="preserve">
Population: 63,495,303
Spending: 1863.86 (million €)</t>
        </r>
      </text>
    </comment>
    <comment ref="G22" authorId="1">
      <text>
        <r>
          <rPr>
            <b/>
            <sz val="9"/>
            <color indexed="81"/>
            <rFont val="Verdana"/>
          </rPr>
          <t>Dwayne Winseck:</t>
        </r>
        <r>
          <rPr>
            <sz val="9"/>
            <color indexed="81"/>
            <rFont val="Verdana"/>
          </rPr>
          <t xml:space="preserve">
Federal government announced $305 million in funding in 2014 to bring broadband to 280,000 homes by 2017 in its Digital 150 initiative. That time frame was later extended to 2019, although in July 2015 the government announced that it had already spent $185 million to bring broadband to 356,000 homes. Figure here allocates that funding to the 2014 year for illustrative purposes. https://www.ic.gc.ca/eic/site/028.nsf/vwapj/DC150-2.0-EN.pdf/$FILE/DC150-2.0-EN.pdf </t>
        </r>
      </text>
    </comment>
    <comment ref="A25" authorId="1">
      <text>
        <r>
          <rPr>
            <b/>
            <sz val="9"/>
            <color indexed="81"/>
            <rFont val="Verdana"/>
          </rPr>
          <t>Dwayne Winseck:</t>
        </r>
        <r>
          <rPr>
            <sz val="9"/>
            <color indexed="81"/>
            <rFont val="Verdana"/>
          </rPr>
          <t xml:space="preserve">
Includes annual Parliamentary appropriations + capital amortization, operating capital, etc. CBC Annual Reports 2009-2014. http://www.cbc.radio-canada.ca/en/reporting-to-canadians/reports/financial-reports/annual-report-archives/</t>
        </r>
      </text>
    </comment>
    <comment ref="G25" authorId="1">
      <text>
        <r>
          <rPr>
            <b/>
            <sz val="9"/>
            <color indexed="81"/>
            <rFont val="Verdana"/>
          </rPr>
          <t>Dwayne Winseck:</t>
        </r>
        <r>
          <rPr>
            <sz val="9"/>
            <color indexed="81"/>
            <rFont val="Verdana"/>
          </rPr>
          <t xml:space="preserve">
2014 Parliamentary Appropriation of $1,090,900,000/35,543,700 (population).</t>
        </r>
      </text>
    </comment>
  </commentList>
</comments>
</file>

<file path=xl/comments4.xml><?xml version="1.0" encoding="utf-8"?>
<comments xmlns="http://schemas.openxmlformats.org/spreadsheetml/2006/main">
  <authors>
    <author>Dwayne Winseck</author>
  </authors>
  <commentList>
    <comment ref="B1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5"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1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1"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5"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2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1" authorId="0">
      <text>
        <r>
          <rPr>
            <b/>
            <sz val="9"/>
            <color indexed="81"/>
            <rFont val="Verdana"/>
          </rPr>
          <t>Dwayne Winseck:</t>
        </r>
        <r>
          <rPr>
            <sz val="9"/>
            <color indexed="81"/>
            <rFont val="Verdana"/>
          </rPr>
          <t xml:space="preserve">
CRTC (2015). CMR 2015. Table 5.3.12 Broadband availability nationwide, by speed and number of platforms, 2014</t>
        </r>
      </text>
    </comment>
    <comment ref="B3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3" authorId="0">
      <text>
        <r>
          <rPr>
            <b/>
            <sz val="9"/>
            <color indexed="81"/>
            <rFont val="Verdana"/>
          </rPr>
          <t>Dwayne Winseck:</t>
        </r>
        <r>
          <rPr>
            <sz val="9"/>
            <color indexed="81"/>
            <rFont val="Verdana"/>
          </rPr>
          <t xml:space="preserve">
NTIA (2015) Broadband Statistics Report. http://www2.ntia.doc.gov/files/broadband-data/Technology_by_Speed_June2014.pdf</t>
        </r>
      </text>
    </comment>
    <comment ref="B3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5"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6"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7"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8"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39"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40"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41"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42"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43"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 ref="B44" authorId="0">
      <text>
        <r>
          <rPr>
            <b/>
            <sz val="9"/>
            <color indexed="81"/>
            <rFont val="Verdana"/>
          </rPr>
          <t>Dwayne Winseck:</t>
        </r>
        <r>
          <rPr>
            <sz val="9"/>
            <color indexed="81"/>
            <rFont val="Verdana"/>
          </rPr>
          <t xml:space="preserve">
European Commission (2015). Broadband indicators - January 2015 (Coverage). http://ec.europa.eu/newsroom/dae/document.cfm?action=display&amp;doc_id=9975</t>
        </r>
      </text>
    </comment>
  </commentList>
</comments>
</file>

<file path=xl/comments5.xml><?xml version="1.0" encoding="utf-8"?>
<comments xmlns="http://schemas.openxmlformats.org/spreadsheetml/2006/main">
  <authors>
    <author>Dwayne Winseck</author>
  </authors>
  <commentList>
    <comment ref="B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4"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5"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1"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1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14"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15"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1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8"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19"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0"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2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2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28"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29"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30"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3"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34"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5"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6"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7"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38"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39"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40"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 ref="B41"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42"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43" authorId="0">
      <text>
        <r>
          <rPr>
            <b/>
            <sz val="9"/>
            <color indexed="81"/>
            <rFont val="Verdana"/>
          </rPr>
          <t>Dwayne Winseck:</t>
        </r>
        <r>
          <rPr>
            <sz val="9"/>
            <color indexed="81"/>
            <rFont val="Verdana"/>
          </rPr>
          <t xml:space="preserve">
European Commission (2015). Broadband indicators - January 2015 (Broadband subs by speeds). http://ec.europa.eu/newsroom/dae/document.cfm?action=display&amp;doc_id=9975</t>
        </r>
      </text>
    </comment>
    <comment ref="B44" authorId="0">
      <text>
        <r>
          <rPr>
            <b/>
            <sz val="9"/>
            <color indexed="81"/>
            <rFont val="Verdana"/>
          </rPr>
          <t>Dwayne Winseck:</t>
        </r>
        <r>
          <rPr>
            <sz val="9"/>
            <color indexed="81"/>
            <rFont val="Verdana"/>
          </rPr>
          <t xml:space="preserve">
 OECD, Broadband Portal. Fixed and Wireless broadband subscriptions per 100, www.oecd.org/sti/broadband/oecdbroadbandportal.htm, December 2014.</t>
        </r>
      </text>
    </comment>
  </commentList>
</comments>
</file>

<file path=xl/comments6.xml><?xml version="1.0" encoding="utf-8"?>
<comments xmlns="http://schemas.openxmlformats.org/spreadsheetml/2006/main">
  <authors>
    <author>Dwayne Winseck</author>
  </authors>
  <commentList>
    <comment ref="B2" authorId="0">
      <text>
        <r>
          <rPr>
            <sz val="9"/>
            <color indexed="81"/>
            <rFont val="Verdana"/>
          </rPr>
          <t xml:space="preserve">OECD Broadband Portal, June 2015 http://www.oecd.org/sti/broadband/1.10-PctFibreToTotalBroadband-2015-06.xls
</t>
        </r>
      </text>
    </comment>
  </commentList>
</comments>
</file>

<file path=xl/comments7.xml><?xml version="1.0" encoding="utf-8"?>
<comments xmlns="http://schemas.openxmlformats.org/spreadsheetml/2006/main">
  <authors>
    <author>Dwayne Winseck</author>
  </authors>
  <commentList>
    <comment ref="B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5" authorId="0">
      <text>
        <r>
          <rPr>
            <b/>
            <sz val="9"/>
            <color indexed="81"/>
            <rFont val="Verdana"/>
          </rPr>
          <t>Dwayne Winseck:</t>
        </r>
        <r>
          <rPr>
            <sz val="9"/>
            <color indexed="81"/>
            <rFont val="Verdana"/>
          </rPr>
          <t xml:space="preserve">
OECD Broadband Portal. Dec. 2014. http://www.oecd.org/sti/broadband/1.3-SubsByTech-2014-12.xls</t>
        </r>
      </text>
    </comment>
    <comment ref="B6" authorId="0">
      <text>
        <r>
          <rPr>
            <b/>
            <sz val="9"/>
            <color indexed="81"/>
            <rFont val="Verdana"/>
          </rPr>
          <t>Dwayne Winseck:</t>
        </r>
        <r>
          <rPr>
            <sz val="9"/>
            <color indexed="81"/>
            <rFont val="Verdana"/>
          </rPr>
          <t xml:space="preserve">
OECD Broadband Portal. Dec. 2014. http://www.oecd.org/sti/broadband/1.3-SubsByTech-2014-12.xls</t>
        </r>
      </text>
    </comment>
    <comment ref="B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9" authorId="0">
      <text>
        <r>
          <rPr>
            <b/>
            <sz val="9"/>
            <color indexed="81"/>
            <rFont val="Verdana"/>
          </rPr>
          <t>Dwayne Winseck:</t>
        </r>
        <r>
          <rPr>
            <sz val="9"/>
            <color indexed="81"/>
            <rFont val="Verdana"/>
          </rPr>
          <t xml:space="preserve">
OECD Broadband Portal. Dec. 2014. http://www.oecd.org/sti/broadband/1.3-SubsByTech-2014-12.xls</t>
        </r>
      </text>
    </comment>
    <comment ref="B10" authorId="0">
      <text>
        <r>
          <rPr>
            <b/>
            <sz val="9"/>
            <color indexed="81"/>
            <rFont val="Verdana"/>
          </rPr>
          <t>Dwayne Winseck:</t>
        </r>
        <r>
          <rPr>
            <sz val="9"/>
            <color indexed="81"/>
            <rFont val="Verdana"/>
          </rPr>
          <t xml:space="preserve">
OECD Broadband Portal. Dec. 2014. http://www.oecd.org/sti/broadband/1.3-SubsByTech-2014-12.xls</t>
        </r>
      </text>
    </comment>
    <comment ref="B1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2" authorId="0">
      <text>
        <r>
          <rPr>
            <b/>
            <sz val="9"/>
            <color indexed="81"/>
            <rFont val="Verdana"/>
          </rPr>
          <t>Dwayne Winseck:</t>
        </r>
        <r>
          <rPr>
            <sz val="9"/>
            <color indexed="81"/>
            <rFont val="Verdana"/>
          </rPr>
          <t xml:space="preserve">
OECD Broadband Portal http://www.oecd.org/sti/broadband/1.3-SubsByTech-2014-12.xls</t>
        </r>
      </text>
    </comment>
    <comment ref="B1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5"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6"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1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0"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2"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5"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6"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7"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8"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2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30"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3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2" authorId="0">
      <text>
        <r>
          <rPr>
            <b/>
            <sz val="9"/>
            <color indexed="81"/>
            <rFont val="Verdana"/>
          </rPr>
          <t>Dwayne Winseck:</t>
        </r>
        <r>
          <rPr>
            <sz val="9"/>
            <color indexed="81"/>
            <rFont val="Verdana"/>
          </rPr>
          <t xml:space="preserve">
OECD Broadband Portal. Dec. 2014. http://www.oecd.org/sti/broadband/1.3-SubsByTech-2014-12.xls</t>
        </r>
      </text>
    </comment>
    <comment ref="B33"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34" authorId="0">
      <text>
        <r>
          <rPr>
            <b/>
            <sz val="9"/>
            <color indexed="81"/>
            <rFont val="Verdana"/>
          </rPr>
          <t>Dwayne Winseck:</t>
        </r>
        <r>
          <rPr>
            <sz val="9"/>
            <color indexed="81"/>
            <rFont val="Verdana"/>
          </rPr>
          <t xml:space="preserve">
OECD Broadband Portal. Dec. 2014. http://www.oecd.org/sti/broadband/1.3-SubsByTech-2014-12.xls</t>
        </r>
      </text>
    </comment>
    <comment ref="B35"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36" authorId="0">
      <text>
        <r>
          <rPr>
            <b/>
            <sz val="9"/>
            <color indexed="81"/>
            <rFont val="Verdana"/>
          </rPr>
          <t>Dwayne Winseck:</t>
        </r>
        <r>
          <rPr>
            <sz val="9"/>
            <color indexed="81"/>
            <rFont val="Verdana"/>
          </rPr>
          <t xml:space="preserve">
OECD Broadband Portal. Dec. 2014. http://www.oecd.org/sti/broadband/1.3-SubsByTech-2014-12.xls</t>
        </r>
      </text>
    </comment>
    <comment ref="B37" authorId="0">
      <text>
        <r>
          <rPr>
            <b/>
            <sz val="9"/>
            <color indexed="81"/>
            <rFont val="Verdana"/>
          </rPr>
          <t>Dwayne Winseck:</t>
        </r>
        <r>
          <rPr>
            <sz val="9"/>
            <color indexed="81"/>
            <rFont val="Verdana"/>
          </rPr>
          <t xml:space="preserve">
OECD Broadband Portal http://www.oecd.org/sti/broadband/1.3-SubsByTech-2014-12.xls</t>
        </r>
      </text>
    </comment>
    <comment ref="B38" authorId="0">
      <text>
        <r>
          <rPr>
            <b/>
            <sz val="9"/>
            <color indexed="81"/>
            <rFont val="Verdana"/>
          </rPr>
          <t>Dwayne Winseck:</t>
        </r>
        <r>
          <rPr>
            <sz val="9"/>
            <color indexed="81"/>
            <rFont val="Verdana"/>
          </rPr>
          <t xml:space="preserve">
OECD Broadband Portal. Dec. 2014. http://www.oecd.org/sti/broadband/1.3-SubsByTech-2014-12.xls</t>
        </r>
      </text>
    </comment>
    <comment ref="B39"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40" authorId="0">
      <text>
        <r>
          <rPr>
            <b/>
            <sz val="9"/>
            <color indexed="81"/>
            <rFont val="Verdana"/>
          </rPr>
          <t>Dwayne Winseck:</t>
        </r>
        <r>
          <rPr>
            <sz val="9"/>
            <color indexed="81"/>
            <rFont val="Verdana"/>
          </rPr>
          <t xml:space="preserve">
OECD Broadband Portal. Dec. 2014. http://www.oecd.org/sti/broadband/1.3-SubsByTech-2014-12.xls</t>
        </r>
      </text>
    </comment>
    <comment ref="B41"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42"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 ref="B43" authorId="0">
      <text>
        <r>
          <rPr>
            <b/>
            <sz val="9"/>
            <color indexed="81"/>
            <rFont val="Verdana"/>
          </rPr>
          <t>Dwayne Winseck:</t>
        </r>
        <r>
          <rPr>
            <sz val="9"/>
            <color indexed="81"/>
            <rFont val="Verdana"/>
          </rPr>
          <t xml:space="preserve">
OECD Broadband Portal. Dec. 2014. http://www.oecd.org/sti/broadband/1.3-SubsByTech-2014-12.xls</t>
        </r>
      </text>
    </comment>
    <comment ref="B44" authorId="0">
      <text>
        <r>
          <rPr>
            <b/>
            <sz val="9"/>
            <color indexed="81"/>
            <rFont val="Verdana"/>
          </rPr>
          <t>Dwayne Winseck:</t>
        </r>
        <r>
          <rPr>
            <sz val="9"/>
            <color indexed="81"/>
            <rFont val="Verdana"/>
          </rPr>
          <t xml:space="preserve">
European Commission (2015). Broadband indicators - January 2015 (Mobile). http://ec.europa.eu/newsroom/dae/document.cfm?action=display&amp;doc_id=9975</t>
        </r>
      </text>
    </comment>
  </commentList>
</comments>
</file>

<file path=xl/comments8.xml><?xml version="1.0" encoding="utf-8"?>
<comments xmlns="http://schemas.openxmlformats.org/spreadsheetml/2006/main">
  <authors>
    <author>Dwayne Winseck</author>
  </authors>
  <commentList>
    <comment ref="B4" authorId="0">
      <text>
        <r>
          <rPr>
            <b/>
            <sz val="9"/>
            <color indexed="81"/>
            <rFont val="Verdana"/>
          </rPr>
          <t>Dwayne Winseck:</t>
        </r>
        <r>
          <rPr>
            <sz val="9"/>
            <color indexed="81"/>
            <rFont val="Verdana"/>
          </rPr>
          <t xml:space="preserve">
Open Signal. Sept 2015. https://opensignal.com/reports/2015/09/state-of-lte-q3-2015/</t>
        </r>
      </text>
    </comment>
    <comment ref="B5"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7" authorId="0">
      <text>
        <r>
          <rPr>
            <b/>
            <sz val="9"/>
            <color indexed="81"/>
            <rFont val="Verdana"/>
          </rPr>
          <t>Dwayne Winseck:</t>
        </r>
        <r>
          <rPr>
            <sz val="9"/>
            <color indexed="81"/>
            <rFont val="Verdana"/>
          </rPr>
          <t xml:space="preserve">
Open Signal. Sept 2015. https://opensignal.com/reports/2015/09/state-of-lte-q3-2015/</t>
        </r>
      </text>
    </comment>
    <comment ref="B8" authorId="0">
      <text>
        <r>
          <rPr>
            <b/>
            <sz val="9"/>
            <color indexed="81"/>
            <rFont val="Verdana"/>
          </rPr>
          <t>Dwayne Winseck:</t>
        </r>
        <r>
          <rPr>
            <sz val="9"/>
            <color indexed="81"/>
            <rFont val="Verdana"/>
          </rPr>
          <t xml:space="preserve">
Open Signal. Sept 2015. https://opensignal.com/reports/2015/09/state-of-lte-q3-2015/</t>
        </r>
      </text>
    </comment>
    <comment ref="B9" authorId="0">
      <text>
        <r>
          <rPr>
            <b/>
            <sz val="9"/>
            <color indexed="81"/>
            <rFont val="Verdana"/>
          </rPr>
          <t>Dwayne Winseck:</t>
        </r>
        <r>
          <rPr>
            <sz val="9"/>
            <color indexed="81"/>
            <rFont val="Verdana"/>
          </rPr>
          <t xml:space="preserve">
Open Signal. Sept 2015. https://opensignal.com/reports/2015/09/state-of-lte-q3-2015/</t>
        </r>
      </text>
    </comment>
    <comment ref="B1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4" authorId="0">
      <text>
        <r>
          <rPr>
            <b/>
            <sz val="9"/>
            <color indexed="81"/>
            <rFont val="Verdana"/>
          </rPr>
          <t>Dwayne Winseck:</t>
        </r>
        <r>
          <rPr>
            <sz val="9"/>
            <color indexed="81"/>
            <rFont val="Verdana"/>
          </rPr>
          <t xml:space="preserve">
Open Signal. Sept 2015. https://opensignal.com/reports/2015/09/state-of-lte-q3-2015/</t>
        </r>
      </text>
    </comment>
    <comment ref="B15" authorId="0">
      <text>
        <r>
          <rPr>
            <b/>
            <sz val="9"/>
            <color indexed="81"/>
            <rFont val="Verdana"/>
          </rPr>
          <t>Dwayne Winseck:</t>
        </r>
        <r>
          <rPr>
            <sz val="9"/>
            <color indexed="81"/>
            <rFont val="Verdana"/>
          </rPr>
          <t xml:space="preserve">
Open Signal. Sept 2015. https://opensignal.com/reports/2015/09/state-of-lte-q3-2015/</t>
        </r>
      </text>
    </comment>
    <comment ref="B1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1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0"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1" authorId="0">
      <text>
        <r>
          <rPr>
            <b/>
            <sz val="9"/>
            <color indexed="81"/>
            <rFont val="Verdana"/>
          </rPr>
          <t>Dwayne Winseck:</t>
        </r>
        <r>
          <rPr>
            <sz val="9"/>
            <color indexed="81"/>
            <rFont val="Verdana"/>
          </rPr>
          <t xml:space="preserve">
Open Signal. Sept 2015. https://opensignal.com/reports/2015/09/state-of-lte-q3-2015/</t>
        </r>
      </text>
    </comment>
    <comment ref="B2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5"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6"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 GMSA Intelligence observes 86% by 2015. https://gsmaintelligence.com/research/?file=06d1c45d0528233e7a9560843d85c8bd&amp;download</t>
        </r>
      </text>
    </comment>
    <comment ref="B2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2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0"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B3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3"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5"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6" authorId="0">
      <text>
        <r>
          <rPr>
            <b/>
            <sz val="9"/>
            <color indexed="81"/>
            <rFont val="Verdana"/>
          </rPr>
          <t>Dwayne Winseck:</t>
        </r>
        <r>
          <rPr>
            <sz val="9"/>
            <color indexed="81"/>
            <rFont val="Verdana"/>
          </rPr>
          <t xml:space="preserve">
CRTC (2015). </t>
        </r>
        <r>
          <rPr>
            <i/>
            <sz val="9"/>
            <color indexed="81"/>
            <rFont val="Verdana"/>
          </rPr>
          <t>CMR 2015</t>
        </r>
        <r>
          <rPr>
            <sz val="9"/>
            <color indexed="81"/>
            <rFont val="Verdana"/>
          </rPr>
          <t>. Table 5.3.11 Key telecommunications availability indicators.</t>
        </r>
      </text>
    </comment>
    <comment ref="B37"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8"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39"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41"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42"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 ref="B43" authorId="0">
      <text>
        <r>
          <rPr>
            <b/>
            <sz val="9"/>
            <color indexed="81"/>
            <rFont val="Verdana"/>
          </rPr>
          <t>Dwayne Winseck:</t>
        </r>
        <r>
          <rPr>
            <sz val="9"/>
            <color indexed="81"/>
            <rFont val="Verdana"/>
          </rPr>
          <t xml:space="preserve">
Ofcom (2015). International Communications Market Report, Figure 5.1. http://stakeholders.ofcom.org.uk/binaries/research/cmr/cmr15/icmr15/icmr_2015.pdf</t>
        </r>
      </text>
    </comment>
    <comment ref="B44" authorId="0">
      <text>
        <r>
          <rPr>
            <b/>
            <sz val="9"/>
            <color indexed="81"/>
            <rFont val="Verdana"/>
          </rPr>
          <t>Dwayne Winseck:</t>
        </r>
        <r>
          <rPr>
            <sz val="9"/>
            <color indexed="81"/>
            <rFont val="Verdana"/>
          </rPr>
          <t xml:space="preserve">
European Commission (2015). Broadband indicators - January 2015 (Broadband Coverage, End 2014). http://ec.europa.eu/newsroom/dae/document.cfm?action=display&amp;doc_id=9975</t>
        </r>
      </text>
    </comment>
  </commentList>
</comments>
</file>

<file path=xl/sharedStrings.xml><?xml version="1.0" encoding="utf-8"?>
<sst xmlns="http://schemas.openxmlformats.org/spreadsheetml/2006/main" count="875" uniqueCount="321">
  <si>
    <t>Total Spending Per Capita per Year (CAD)</t>
    <phoneticPr fontId="13" type="noConversion"/>
  </si>
  <si>
    <t>Bulgaria</t>
    <phoneticPr fontId="13" type="noConversion"/>
  </si>
  <si>
    <t>Romania</t>
    <phoneticPr fontId="13" type="noConversion"/>
  </si>
  <si>
    <t>Croatia</t>
    <phoneticPr fontId="13" type="noConversion"/>
  </si>
  <si>
    <t>Latvia</t>
    <phoneticPr fontId="13" type="noConversion"/>
  </si>
  <si>
    <t>Malta</t>
    <phoneticPr fontId="13" type="noConversion"/>
  </si>
  <si>
    <t>Italy</t>
    <phoneticPr fontId="13" type="noConversion"/>
  </si>
  <si>
    <t>EU Avg</t>
    <phoneticPr fontId="13" type="noConversion"/>
  </si>
  <si>
    <t>Lithuania</t>
    <phoneticPr fontId="13" type="noConversion"/>
  </si>
  <si>
    <t>Slovenia</t>
    <phoneticPr fontId="13" type="noConversion"/>
  </si>
  <si>
    <t>Unique Scores</t>
    <phoneticPr fontId="13" type="noConversion"/>
  </si>
  <si>
    <r>
      <t>Sources</t>
    </r>
    <r>
      <rPr>
        <sz val="10"/>
        <rFont val="Verdana"/>
      </rPr>
      <t>: European Commission (2015). Broadband indicators - January 2015 (Broadband Coverage, End 2014). http://ec.europa.eu/newsroom/dae/document.cfm?action=display&amp;doc_id=9975; Ofcom (2015). International Communications Market Report, Figure 5.1. http://stakeholders.ofcom.org.uk/binaries/research/cmr/cmr15/icmr15/icmr_2015.pdf; CRTC (2015). CMR 2015. Table 5.3.11 Key telecommunications availability indicators.</t>
    </r>
    <phoneticPr fontId="13" type="noConversion"/>
  </si>
  <si>
    <t>Country</t>
    <phoneticPr fontId="13" type="noConversion"/>
  </si>
  <si>
    <r>
      <t>Sources:</t>
    </r>
    <r>
      <rPr>
        <sz val="10"/>
        <rFont val="Verdana"/>
      </rPr>
      <t xml:space="preserve">  EU (nd). EU Guidelines for the application of State aid rules in relation to the rapid deployment of broadband networks. http://ec.europa.eu/competition/sectors/telecommunications/broadband_decisions.pdf; Population: EuroStat Population Database, Retrieved from: http://ec.europa.eu/eurostat/web/population-demography-migration-projections/population-data/main-tables. Currency Exchange Rates: USForEx Database, Retrieved from: http://www.usforex.com/forex-tools/historical-rate-tools/yearly-average-rates</t>
    </r>
    <phoneticPr fontId="13" type="noConversion"/>
  </si>
  <si>
    <r>
      <t xml:space="preserve">Source: </t>
    </r>
    <r>
      <rPr>
        <i/>
        <sz val="10"/>
        <rFont val="Verdana"/>
      </rPr>
      <t xml:space="preserve">Broadband Portal 1.10. Percentage of fibre connections in total broadband among countries reporting fibre subscribers, June 2015 </t>
    </r>
    <r>
      <rPr>
        <b/>
        <sz val="10"/>
        <rFont val="Verdana"/>
      </rPr>
      <t xml:space="preserve"> </t>
    </r>
    <r>
      <rPr>
        <sz val="10"/>
        <rFont val="Verdana"/>
      </rPr>
      <t>http://www.oecd.org/sti/broadband/1.10-PctFibreToTotalBroadband-2015-06.xls</t>
    </r>
    <phoneticPr fontId="13" type="noConversion"/>
  </si>
  <si>
    <t>Cyprus</t>
    <phoneticPr fontId="13" type="noConversion"/>
  </si>
  <si>
    <t>Unique Scores</t>
    <phoneticPr fontId="13" type="noConversion"/>
  </si>
  <si>
    <t>Canada Rank</t>
    <phoneticPr fontId="13" type="noConversion"/>
  </si>
  <si>
    <t>Country</t>
    <phoneticPr fontId="13" type="noConversion"/>
  </si>
  <si>
    <t xml:space="preserve">Broadband Mobile Wireless Penetration </t>
    <phoneticPr fontId="13" type="noConversion"/>
  </si>
  <si>
    <t>Slovenia</t>
    <phoneticPr fontId="13" type="noConversion"/>
  </si>
  <si>
    <t>Romania</t>
    <phoneticPr fontId="13" type="noConversion"/>
  </si>
  <si>
    <t>Malta</t>
    <phoneticPr fontId="13" type="noConversion"/>
  </si>
  <si>
    <t>Lithuania</t>
    <phoneticPr fontId="13" type="noConversion"/>
  </si>
  <si>
    <t>Bulgaria</t>
    <phoneticPr fontId="13" type="noConversion"/>
  </si>
  <si>
    <t>Latvia</t>
    <phoneticPr fontId="13" type="noConversion"/>
  </si>
  <si>
    <t>Croatia</t>
    <phoneticPr fontId="13" type="noConversion"/>
  </si>
  <si>
    <t>Italy</t>
    <phoneticPr fontId="13" type="noConversion"/>
  </si>
  <si>
    <t>EU Avg</t>
    <phoneticPr fontId="13" type="noConversion"/>
  </si>
  <si>
    <t>Cyprus</t>
    <phoneticPr fontId="13" type="noConversion"/>
  </si>
  <si>
    <t>Canada</t>
    <phoneticPr fontId="13" type="noConversion"/>
  </si>
  <si>
    <t xml:space="preserve">98% access to 30 Mbps + 90% access to 100 Mbps (2011). EU = minimal target; meet user needs. </t>
    <phoneticPr fontId="13" type="noConversion"/>
  </si>
  <si>
    <t>100 Mbps to 50% of HH.</t>
    <phoneticPr fontId="13" type="noConversion"/>
  </si>
  <si>
    <t xml:space="preserve">30 Mbps to 100% of pop. </t>
    <phoneticPr fontId="13" type="noConversion"/>
  </si>
  <si>
    <t xml:space="preserve"> 100 Mbps to 50% of HH</t>
    <phoneticPr fontId="13" type="noConversion"/>
  </si>
  <si>
    <t xml:space="preserve">30 Mbps to 100% of pop (40 Mbps to 50% or rural municipalities by 2014). </t>
    <phoneticPr fontId="13" type="noConversion"/>
  </si>
  <si>
    <t>100 Mbps to 50% of HH</t>
    <phoneticPr fontId="13" type="noConversion"/>
  </si>
  <si>
    <t>NA</t>
    <phoneticPr fontId="13" type="noConversion"/>
  </si>
  <si>
    <t>Romania</t>
    <phoneticPr fontId="13" type="noConversion"/>
  </si>
  <si>
    <t xml:space="preserve">30 Mbps to 100% of pop. </t>
    <phoneticPr fontId="13" type="noConversion"/>
  </si>
  <si>
    <t>100 Mbps to 50% of HH</t>
    <phoneticPr fontId="13" type="noConversion"/>
  </si>
  <si>
    <t>Source: ITU (2015). Measuring the Information Society, p. 102. http://www.itu.int/en/ITU-D/Statistics/Documents/publications/misr2015/MISR2015-w5.pdf</t>
    <phoneticPr fontId="13" type="noConversion"/>
  </si>
  <si>
    <t>Sources: European Commission (2015). Broadband indicators - January 2015 (Coverage). http://ec.europa.eu/newsroom/dae/document.cfm?action=display&amp;doc_id=9975; OECD (2015). Digital Economy Outlook. Figure 2.26 Fixed (wired) broadband penetration by speed tiers, June 2014. http://dx.doi.org/10.1787/888933224603.</t>
    <phoneticPr fontId="13" type="noConversion"/>
  </si>
  <si>
    <r>
      <t>Sources:</t>
    </r>
    <r>
      <rPr>
        <sz val="10"/>
        <rFont val="Verdana"/>
      </rPr>
      <t xml:space="preserve"> OECD Broadband Portall. 1.3. fixed and mobile broadband subscriptions, by technology, December 2014. http://www.oecd.org/sti/broadband/1.3-SubsByTech-2014-12.xls; European Commission (2015). Broadband indicators - January 2015 (Mobile). http://ec.europa.eu/newsroom/dae/document.cfm?action=display&amp;doc_id=9975</t>
    </r>
    <phoneticPr fontId="13" type="noConversion"/>
  </si>
  <si>
    <t>Slovenia</t>
    <phoneticPr fontId="13" type="noConversion"/>
  </si>
  <si>
    <t>Cyprus</t>
    <phoneticPr fontId="13" type="noConversion"/>
  </si>
  <si>
    <t>EU Avg</t>
    <phoneticPr fontId="13" type="noConversion"/>
  </si>
  <si>
    <t>Canada Rank</t>
    <phoneticPr fontId="13" type="noConversion"/>
  </si>
  <si>
    <t>Unique Scores</t>
    <phoneticPr fontId="13" type="noConversion"/>
  </si>
  <si>
    <t>Sources: European Commission (2015). Broadband indicators - January 2015. http://ec.europa.eu/newsroom/dae/document.cfm?action=display&amp;doc_id=9975; OECD (2015) Digital Economy Outlook Tables http://www.oecd.org/sti/DEO-tables-2015.htm and Broadband Portal http://www.oecd.org/sti/broadband/oecdbroadbandportal.htm; FCC (2015). International Broadband Data Report. https://www.fcc.gov/document/fourth-international-broadband-data-report-2015</t>
    <phoneticPr fontId="13" type="noConversion"/>
  </si>
  <si>
    <t>4G / LTE Coverage</t>
    <phoneticPr fontId="13" type="noConversion"/>
  </si>
  <si>
    <t>2009/10 - 2012/13 Total Budget</t>
    <phoneticPr fontId="13" type="noConversion"/>
  </si>
  <si>
    <t>CBC</t>
    <phoneticPr fontId="13" type="noConversion"/>
  </si>
  <si>
    <t>Total Spending</t>
    <phoneticPr fontId="13" type="noConversion"/>
  </si>
  <si>
    <t>Total Aid in Millions (Issued)</t>
    <phoneticPr fontId="13" type="noConversion"/>
  </si>
  <si>
    <t>100 Mbps Up/30 Mbps Down to 100%  of HH.</t>
    <phoneticPr fontId="13" type="noConversion"/>
  </si>
  <si>
    <t>100 Mbps for 50% of households and enterprises until 2020.</t>
    <phoneticPr fontId="13" type="noConversion"/>
  </si>
  <si>
    <t xml:space="preserve">30 Mbps to 100% of pop. </t>
    <phoneticPr fontId="13" type="noConversion"/>
  </si>
  <si>
    <t xml:space="preserve"> 100 Mbps to 50% of HH</t>
    <phoneticPr fontId="13" type="noConversion"/>
  </si>
  <si>
    <t>NA</t>
    <phoneticPr fontId="13" type="noConversion"/>
  </si>
  <si>
    <t xml:space="preserve">30 Mbps to 100% of pop. </t>
    <phoneticPr fontId="13" type="noConversion"/>
  </si>
  <si>
    <t>100 Mbps for 60% of HH.</t>
    <phoneticPr fontId="13" type="noConversion"/>
  </si>
  <si>
    <t xml:space="preserve"> 100 Mbps to 50% of HH</t>
    <phoneticPr fontId="13" type="noConversion"/>
  </si>
  <si>
    <t>NA</t>
    <phoneticPr fontId="13" type="noConversion"/>
  </si>
  <si>
    <t>100 Mbps link within 2 km of 99% of pop</t>
    <phoneticPr fontId="13" type="noConversion"/>
  </si>
  <si>
    <t>100 Mbps to 100% of HH.</t>
    <phoneticPr fontId="13" type="noConversion"/>
  </si>
  <si>
    <t>Notes:(1) Basic broadband is available to all in the EU, when considering all major technologies (xDSL, Cable, Fibre to the Premises, WiMax, HSPA, LTE and Satellite). Fixed and fixed-wireless technologies cover 97% of EU homes. Next Generation Access technologies (VDSL, Cable Docsis 3.0 and FTTP) capable of delivering at least 30Mbps download (EC, 2015, Connectivity, slide 9). Plus, EC (nd) Definitions, methodology and footnotes on Member State data (PDF). http://ec.europa.eu/information_society/newsroom/cf/dae/document.cfm?action=display&amp;doc_id=5938 Last visited 08/01/2016. This document defines NGA as FTTH, FTTB, VDSL and Cable NGA abd other technologies which are capable of at least 30 Mbps download (headline speed) (pp. 1-2); (2) State Funding is between 2004 and June 2015 (latest publicly available information) unless stated otherwise.  Countries highlighted in yellow are those with levels of NGA  access levels that are comparable to or higher than Canada.</t>
    <phoneticPr fontId="13" type="noConversion"/>
  </si>
  <si>
    <t>Romania</t>
    <phoneticPr fontId="13" type="noConversion"/>
  </si>
  <si>
    <t>Bulgaria</t>
    <phoneticPr fontId="13" type="noConversion"/>
  </si>
  <si>
    <t>Croatia</t>
    <phoneticPr fontId="13" type="noConversion"/>
  </si>
  <si>
    <t>100 Mbps Down/50 Up  to 80% + 5 Mbps to 18.7% of pop.</t>
    <phoneticPr fontId="13" type="noConversion"/>
  </si>
  <si>
    <t>20 Mbps to 100% of HH; 70 Mbps to 50% of HH.</t>
    <phoneticPr fontId="13" type="noConversion"/>
  </si>
  <si>
    <t>No specific goals</t>
    <phoneticPr fontId="13" type="noConversion"/>
  </si>
  <si>
    <t>Federal Broadband $</t>
    <phoneticPr fontId="13" type="noConversion"/>
  </si>
  <si>
    <t>Austria</t>
    <phoneticPr fontId="13" type="noConversion"/>
  </si>
  <si>
    <t>Be among European leaders for very high-speed broadband penetration by 2013. Connect all public administrations, schools and research centres to very high-speed broadband by end of 2013</t>
    <phoneticPr fontId="13" type="noConversion"/>
  </si>
  <si>
    <t xml:space="preserve">30 Mbps to 100% of pop. </t>
    <phoneticPr fontId="13" type="noConversion"/>
  </si>
  <si>
    <t xml:space="preserve"> 100 Mbps to 50% of HH</t>
    <phoneticPr fontId="13" type="noConversion"/>
  </si>
  <si>
    <t>NA</t>
    <phoneticPr fontId="13" type="noConversion"/>
  </si>
  <si>
    <t xml:space="preserve">Basic Penetration (≤ 10 Mbps)  </t>
    <phoneticPr fontId="13" type="noConversion"/>
  </si>
  <si>
    <t>Wireline Penetration ≥ 25/30 Mbps</t>
    <phoneticPr fontId="13" type="noConversion"/>
  </si>
  <si>
    <t>Wireline Penetration ≥ 100 Mbps</t>
    <phoneticPr fontId="13" type="noConversion"/>
  </si>
  <si>
    <t>NGA Access ≥25/30 Mbps</t>
    <phoneticPr fontId="13" type="noConversion"/>
  </si>
  <si>
    <t>% of Fibre Subs / Total Broadband Subs</t>
    <phoneticPr fontId="13" type="noConversion"/>
  </si>
  <si>
    <t xml:space="preserve">Broadband Mobile Wireless Penetration </t>
    <phoneticPr fontId="13" type="noConversion"/>
  </si>
  <si>
    <t>4G / LTE Coverage</t>
    <phoneticPr fontId="13" type="noConversion"/>
  </si>
  <si>
    <t>4G / LTE Penetration</t>
    <phoneticPr fontId="13" type="noConversion"/>
  </si>
  <si>
    <t>5 Mbps Up/1 Mbps Down to 100% of pop.</t>
    <phoneticPr fontId="13" type="noConversion"/>
  </si>
  <si>
    <t xml:space="preserve"> 100 Mbps to 50% of HH</t>
    <phoneticPr fontId="13" type="noConversion"/>
  </si>
  <si>
    <t>NA</t>
    <phoneticPr fontId="13" type="noConversion"/>
  </si>
  <si>
    <t xml:space="preserve">30 Mbps to 100% of pop. </t>
    <phoneticPr fontId="13" type="noConversion"/>
  </si>
  <si>
    <t>Efforts to meet the 100 Mbps to 50% HH target</t>
    <phoneticPr fontId="13" type="noConversion"/>
  </si>
  <si>
    <t xml:space="preserve"> 100 Mbps to 50% of HH</t>
    <phoneticPr fontId="13" type="noConversion"/>
  </si>
  <si>
    <t>NA</t>
    <phoneticPr fontId="13" type="noConversion"/>
  </si>
  <si>
    <t>30 Mbps to 100% of pop (2020); 50% coverage of 100 Mbps broadband (2015)</t>
    <phoneticPr fontId="13" type="noConversion"/>
  </si>
  <si>
    <t>30 Mbps to 12% and 100 Mbps to 5% HH by 2015; 100 Mbps to 50% of HH by 2020.</t>
    <phoneticPr fontId="13" type="noConversion"/>
  </si>
  <si>
    <t xml:space="preserve">30 Mbps to 100% of pop. </t>
    <phoneticPr fontId="13" type="noConversion"/>
  </si>
  <si>
    <t xml:space="preserve"> 100 Mbps to 50% of HH</t>
    <phoneticPr fontId="13" type="noConversion"/>
  </si>
  <si>
    <t xml:space="preserve">100 Mbps to 40% of pop and businesses (2014) &amp; 90% of pop (2020). </t>
    <phoneticPr fontId="13" type="noConversion"/>
  </si>
  <si>
    <t>No specific goals</t>
    <phoneticPr fontId="13" type="noConversion"/>
  </si>
  <si>
    <t>2009-2020</t>
    <phoneticPr fontId="13" type="noConversion"/>
  </si>
  <si>
    <t>No specific goals</t>
    <phoneticPr fontId="13" type="noConversion"/>
  </si>
  <si>
    <t>25 Mbps to 100%; 90 Mbps to 50%; FTTH to 20%</t>
    <phoneticPr fontId="13" type="noConversion"/>
  </si>
  <si>
    <t>No specific goals</t>
    <phoneticPr fontId="13" type="noConversion"/>
  </si>
  <si>
    <t>NA</t>
    <phoneticPr fontId="13" type="noConversion"/>
  </si>
  <si>
    <t xml:space="preserve">100 Mbps to 70% of homes + businesses (2014); 99% by 2022; 98% to high-speed mobile networks (2014); 99.9% by 2022. </t>
    <phoneticPr fontId="13" type="noConversion"/>
  </si>
  <si>
    <t>2014-2022</t>
    <phoneticPr fontId="13" type="noConversion"/>
  </si>
  <si>
    <t>No specific goals</t>
    <phoneticPr fontId="13" type="noConversion"/>
  </si>
  <si>
    <t>NA</t>
    <phoneticPr fontId="13" type="noConversion"/>
  </si>
  <si>
    <t>NA</t>
    <phoneticPr fontId="13" type="noConversion"/>
  </si>
  <si>
    <t xml:space="preserve">≤ 2 Mbps to 100% of pop. </t>
    <phoneticPr fontId="13" type="noConversion"/>
  </si>
  <si>
    <t>No specific goals</t>
    <phoneticPr fontId="13" type="noConversion"/>
  </si>
  <si>
    <t>NA</t>
    <phoneticPr fontId="13" type="noConversion"/>
  </si>
  <si>
    <t xml:space="preserve">30 Mbps to 100% of pop. </t>
    <phoneticPr fontId="13" type="noConversion"/>
  </si>
  <si>
    <t>100 Mbps to 50% of HH + 80% of business.</t>
    <phoneticPr fontId="13" type="noConversion"/>
  </si>
  <si>
    <t xml:space="preserve"> 100 Mbps to 50% of HH</t>
    <phoneticPr fontId="13" type="noConversion"/>
  </si>
  <si>
    <t>NA</t>
    <phoneticPr fontId="13" type="noConversion"/>
  </si>
  <si>
    <t>Croatia</t>
    <phoneticPr fontId="13" type="noConversion"/>
  </si>
  <si>
    <t>30 Mbps to 50% of pop.</t>
    <phoneticPr fontId="13" type="noConversion"/>
  </si>
  <si>
    <t xml:space="preserve">30 Mbps to 100% of pop. </t>
    <phoneticPr fontId="13" type="noConversion"/>
  </si>
  <si>
    <t xml:space="preserve"> 100 Mbps to 50% of HH</t>
    <phoneticPr fontId="13" type="noConversion"/>
  </si>
  <si>
    <t>Cyprus</t>
    <phoneticPr fontId="13" type="noConversion"/>
  </si>
  <si>
    <t>100 Mbps to 50% of pop.</t>
    <phoneticPr fontId="13" type="noConversion"/>
  </si>
  <si>
    <t xml:space="preserve">30 Mbps to 100% of pop. </t>
    <phoneticPr fontId="13" type="noConversion"/>
  </si>
  <si>
    <t xml:space="preserve"> 100 Mbps to 50% of HH</t>
    <phoneticPr fontId="13" type="noConversion"/>
  </si>
  <si>
    <t>NA</t>
    <phoneticPr fontId="13" type="noConversion"/>
  </si>
  <si>
    <t>30 Mbps to 100% of HH + businesses.</t>
    <phoneticPr fontId="13" type="noConversion"/>
  </si>
  <si>
    <t>100 Mbps for 50% of HH + business.</t>
    <phoneticPr fontId="13" type="noConversion"/>
  </si>
  <si>
    <r>
      <t>Source</t>
    </r>
    <r>
      <rPr>
        <sz val="10"/>
        <rFont val="Verdana"/>
      </rPr>
      <t xml:space="preserve">: ITU (2015). </t>
    </r>
    <r>
      <rPr>
        <i/>
        <sz val="10"/>
        <rFont val="Verdana"/>
      </rPr>
      <t>Measuring the Information Society</t>
    </r>
    <r>
      <rPr>
        <sz val="10"/>
        <rFont val="Verdana"/>
      </rPr>
      <t>, p. 109. http://www.itu.int/en/ITU-D/Statistics/Documents/publications/misr2015/MISR2015-w5.pdf</t>
    </r>
    <phoneticPr fontId="13" type="noConversion"/>
  </si>
  <si>
    <t>Rank</t>
  </si>
  <si>
    <t>Slovak Republic</t>
  </si>
  <si>
    <t>Spain</t>
  </si>
  <si>
    <t>Sweden</t>
  </si>
  <si>
    <t>United Kingdom</t>
  </si>
  <si>
    <t>Australia</t>
  </si>
  <si>
    <t>Chile</t>
  </si>
  <si>
    <t>Israel</t>
  </si>
  <si>
    <t>Iceland</t>
  </si>
  <si>
    <t>Japan</t>
  </si>
  <si>
    <t>Korea</t>
  </si>
  <si>
    <t>Mexico</t>
  </si>
  <si>
    <t>Norway</t>
  </si>
  <si>
    <t>New Zealand</t>
  </si>
  <si>
    <t>Switzerland</t>
  </si>
  <si>
    <t>Turkey</t>
  </si>
  <si>
    <t>Portugal</t>
  </si>
  <si>
    <t>Croatia</t>
    <phoneticPr fontId="13" type="noConversion"/>
  </si>
  <si>
    <t>Cyprus</t>
    <phoneticPr fontId="13" type="noConversion"/>
  </si>
  <si>
    <t>Country</t>
  </si>
  <si>
    <t>2015-2020</t>
  </si>
  <si>
    <t>2015-2018</t>
  </si>
  <si>
    <t>Czech Republic</t>
  </si>
  <si>
    <t xml:space="preserve">Total Spending 2009-2014 (CAD) in millions </t>
    <phoneticPr fontId="13" type="noConversion"/>
  </si>
  <si>
    <t>Spending Per Capita 2009</t>
    <phoneticPr fontId="13" type="noConversion"/>
  </si>
  <si>
    <t>Total Spending 2009-2014  in millions (€)</t>
    <phoneticPr fontId="13" type="noConversion"/>
  </si>
  <si>
    <t>Bulgaria</t>
    <phoneticPr fontId="13" type="noConversion"/>
  </si>
  <si>
    <t>2018 - 2020</t>
  </si>
  <si>
    <t>"As soon as possible"</t>
  </si>
  <si>
    <t>No specific goals</t>
  </si>
  <si>
    <t>Hungary</t>
  </si>
  <si>
    <t>Ireland</t>
  </si>
  <si>
    <t>Luxembourg</t>
  </si>
  <si>
    <t>Netherlands</t>
  </si>
  <si>
    <t>Poland</t>
  </si>
  <si>
    <t>OECD Avg</t>
    <phoneticPr fontId="13" type="noConversion"/>
  </si>
  <si>
    <t>≥ 25 Mbps to 95% of premises (2017) + 100 Mbps to "nearly all premises).</t>
    <phoneticPr fontId="13" type="noConversion"/>
  </si>
  <si>
    <t>30 Mbps to 100% of HH + 100 Mbps to 50% of HH + businesses.</t>
    <phoneticPr fontId="13" type="noConversion"/>
  </si>
  <si>
    <t>Country</t>
    <phoneticPr fontId="13" type="noConversion"/>
  </si>
  <si>
    <t>100 Mbps for 50% of HH (2020).</t>
    <phoneticPr fontId="13" type="noConversion"/>
  </si>
  <si>
    <t xml:space="preserve">30 Mbps to 100% of pop. </t>
    <phoneticPr fontId="13" type="noConversion"/>
  </si>
  <si>
    <t xml:space="preserve"> 100 Mbps to 50% of HH</t>
    <phoneticPr fontId="13" type="noConversion"/>
  </si>
  <si>
    <t>50 Mbps to 100% HH.</t>
    <phoneticPr fontId="13" type="noConversion"/>
  </si>
  <si>
    <t xml:space="preserve">30 Mbps to 100% of pop. </t>
    <phoneticPr fontId="13" type="noConversion"/>
  </si>
  <si>
    <t xml:space="preserve"> 100 Mbps to 50% of HH</t>
    <phoneticPr fontId="13" type="noConversion"/>
  </si>
  <si>
    <t xml:space="preserve">30 Mbps to 100% of pop. </t>
    <phoneticPr fontId="13" type="noConversion"/>
  </si>
  <si>
    <t xml:space="preserve"> 100 Mbps to 50% of HH</t>
    <phoneticPr fontId="13" type="noConversion"/>
  </si>
  <si>
    <t>NA</t>
    <phoneticPr fontId="13" type="noConversion"/>
  </si>
  <si>
    <t>30 Mbps to 80% of pop, 95% of HH and 100% of enterprises +public facilities</t>
    <phoneticPr fontId="13" type="noConversion"/>
  </si>
  <si>
    <t xml:space="preserve">70-100 Mbps to 50% of pop, ≥40 Mbps to 20% of pop. + ≥ 30 to 100% of pop. </t>
    <phoneticPr fontId="13" type="noConversion"/>
  </si>
  <si>
    <t>Latvia</t>
    <phoneticPr fontId="13" type="noConversion"/>
  </si>
  <si>
    <t xml:space="preserve">30 Mbps to 100% of pop. </t>
    <phoneticPr fontId="13" type="noConversion"/>
  </si>
  <si>
    <t>100 Mbps to 50% of HH.</t>
    <phoneticPr fontId="13" type="noConversion"/>
  </si>
  <si>
    <t xml:space="preserve"> 100 Mbps to 50% of HH</t>
    <phoneticPr fontId="13" type="noConversion"/>
  </si>
  <si>
    <t>NA</t>
    <phoneticPr fontId="13" type="noConversion"/>
  </si>
  <si>
    <t>1 Gbps Down/500 Mbps Up for 100% of pop.</t>
    <phoneticPr fontId="13" type="noConversion"/>
  </si>
  <si>
    <t>Country</t>
    <phoneticPr fontId="13" type="noConversion"/>
  </si>
  <si>
    <t>Access Target</t>
    <phoneticPr fontId="13" type="noConversion"/>
  </si>
  <si>
    <t>Penetration Target</t>
    <phoneticPr fontId="13" type="noConversion"/>
  </si>
  <si>
    <t>When to Be Achieved</t>
    <phoneticPr fontId="13" type="noConversion"/>
  </si>
  <si>
    <t>Year</t>
    <phoneticPr fontId="13" type="noConversion"/>
  </si>
  <si>
    <t>State Funding (Million CDN$) (2004-2015)</t>
    <phoneticPr fontId="13" type="noConversion"/>
  </si>
  <si>
    <t>Broadband Penetration</t>
    <phoneticPr fontId="13" type="noConversion"/>
  </si>
  <si>
    <t>Total Spending Per Capita 2009-2014 (€)</t>
  </si>
  <si>
    <t>Total Spending Per Capita 2009-2014 (CAD)</t>
  </si>
  <si>
    <t>Bulgaria</t>
  </si>
  <si>
    <t>NA</t>
    <phoneticPr fontId="13" type="noConversion"/>
  </si>
  <si>
    <t>No Data</t>
  </si>
  <si>
    <t xml:space="preserve">Total: </t>
  </si>
  <si>
    <t>National Broadband Access and Penetration Targets</t>
  </si>
  <si>
    <t xml:space="preserve">Spending Per Capita/yr 2009/10 - 2012/13 ($CDN) </t>
    <phoneticPr fontId="13" type="noConversion"/>
  </si>
  <si>
    <t>Canada</t>
    <phoneticPr fontId="13" type="noConversion"/>
  </si>
  <si>
    <t>EU Country</t>
    <phoneticPr fontId="13" type="noConversion"/>
  </si>
  <si>
    <t xml:space="preserve">Total Spending Per Capita, 2009-2014 ($CDN) </t>
    <phoneticPr fontId="13" type="noConversion"/>
  </si>
  <si>
    <t>2014-2019 Total Budget</t>
    <phoneticPr fontId="13" type="noConversion"/>
  </si>
  <si>
    <t xml:space="preserve">Spending Per Capita 2014 ($CDN) </t>
    <phoneticPr fontId="13" type="noConversion"/>
  </si>
  <si>
    <r>
      <t xml:space="preserve">Source: </t>
    </r>
    <r>
      <rPr>
        <sz val="10"/>
        <rFont val="Verdana"/>
      </rPr>
      <t xml:space="preserve">EU (nd). </t>
    </r>
    <r>
      <rPr>
        <i/>
        <sz val="10"/>
        <rFont val="Verdana"/>
      </rPr>
      <t>EU Guidelines for the application of State aid rules in relation to the rapid deployment of broadband networks</t>
    </r>
    <r>
      <rPr>
        <sz val="10"/>
        <rFont val="Verdana"/>
      </rPr>
      <t>.</t>
    </r>
    <r>
      <rPr>
        <b/>
        <sz val="10"/>
        <rFont val="Verdana"/>
      </rPr>
      <t xml:space="preserve"> </t>
    </r>
    <r>
      <rPr>
        <sz val="10"/>
        <rFont val="Verdana"/>
      </rPr>
      <t>http://ec.europa.eu/competition/sectors/telecommunications/broadband_decisions.pdf</t>
    </r>
    <phoneticPr fontId="13" type="noConversion"/>
  </si>
  <si>
    <t>CDN $</t>
    <phoneticPr fontId="13" type="noConversion"/>
  </si>
  <si>
    <t>B</t>
    <phoneticPr fontId="13" type="noConversion"/>
  </si>
  <si>
    <t>Luxembourg</t>
    <phoneticPr fontId="13" type="noConversion"/>
  </si>
  <si>
    <t xml:space="preserve">Most Recent Access and Penetration Data (00s Inhabitants) (December 2014 or June 2015) (unless otherwise stated) </t>
    <phoneticPr fontId="13" type="noConversion"/>
  </si>
  <si>
    <t>NGA Access ≥25/30 Mbps</t>
    <phoneticPr fontId="13" type="noConversion"/>
  </si>
  <si>
    <t>% of Fibre Subs / Total Broadband Subs</t>
    <phoneticPr fontId="13" type="noConversion"/>
  </si>
  <si>
    <t>Italy</t>
    <phoneticPr fontId="13" type="noConversion"/>
  </si>
  <si>
    <t>Croatia</t>
    <phoneticPr fontId="13" type="noConversion"/>
  </si>
  <si>
    <t>NA</t>
    <phoneticPr fontId="13" type="noConversion"/>
  </si>
  <si>
    <t>100 Mbps to 70% of HH by 2018, to 99% of HH by 2020</t>
    <phoneticPr fontId="13" type="noConversion"/>
  </si>
  <si>
    <t xml:space="preserve">30 Mbps to 100% of pop. </t>
    <phoneticPr fontId="13" type="noConversion"/>
  </si>
  <si>
    <t xml:space="preserve"> 100 Mbps to 50% of HH</t>
    <phoneticPr fontId="13" type="noConversion"/>
  </si>
  <si>
    <t>NA</t>
    <phoneticPr fontId="13" type="noConversion"/>
  </si>
  <si>
    <t>No specific goals</t>
    <phoneticPr fontId="13" type="noConversion"/>
  </si>
  <si>
    <t xml:space="preserve">30 Mbps to 100% of pop. </t>
    <phoneticPr fontId="13" type="noConversion"/>
  </si>
  <si>
    <t xml:space="preserve"> 100 Mbps to 50% of HH</t>
    <phoneticPr fontId="13" type="noConversion"/>
  </si>
  <si>
    <t>NA</t>
    <phoneticPr fontId="13" type="noConversion"/>
  </si>
  <si>
    <t>Bulgaria</t>
    <phoneticPr fontId="13" type="noConversion"/>
  </si>
  <si>
    <t>(1) In A Timely Fashion; (2) 2020</t>
  </si>
  <si>
    <r>
      <t xml:space="preserve">Sources: OECD, </t>
    </r>
    <r>
      <rPr>
        <i/>
        <sz val="10"/>
        <rFont val="Verdana"/>
      </rPr>
      <t>Broadband Portal</t>
    </r>
    <r>
      <rPr>
        <sz val="10"/>
        <rFont val="Verdana"/>
      </rPr>
      <t xml:space="preserve"> Fixed and Wireless broadband subscriptions per 100, www.oecd.org/sti/broadband/oecdbroadbandportal.htm, December 2014; European Commission (2015). </t>
    </r>
    <r>
      <rPr>
        <i/>
        <sz val="10"/>
        <rFont val="Verdana"/>
      </rPr>
      <t>Broadband indicators - January 2015 (Broadband subs by speeds)</t>
    </r>
    <r>
      <rPr>
        <sz val="10"/>
        <rFont val="Verdana"/>
      </rPr>
      <t>. http://ec.europa.eu/newsroom/dae/document.cfm?action=display&amp;doc_id=9975</t>
    </r>
    <phoneticPr fontId="13" type="noConversion"/>
  </si>
  <si>
    <t>Spending Per Capita 2010 (€)</t>
    <phoneticPr fontId="13" type="noConversion"/>
  </si>
  <si>
    <t>Spending Per Capita 2011 (€)</t>
    <phoneticPr fontId="13" type="noConversion"/>
  </si>
  <si>
    <t>Spending Per Capita 2012 (€)</t>
    <phoneticPr fontId="13" type="noConversion"/>
  </si>
  <si>
    <t>Spending Per Capita 2013 (€)</t>
    <phoneticPr fontId="13" type="noConversion"/>
  </si>
  <si>
    <t>Spending Per Capita 2014 (€)</t>
    <phoneticPr fontId="13" type="noConversion"/>
  </si>
  <si>
    <t>as % of GNI p.c.</t>
  </si>
  <si>
    <t>$ PPP</t>
  </si>
  <si>
    <t>Sources:  EU (nd). EU Guidelines for the application of State aid rules in relation to the rapid deployment of broadband networks. http://ec.europa.eu/competition/sectors/telecommunications/broadband_decisions.pdf; CBC Annual Reports 2009-2014. http://www.cbc.radio-canada.ca/en/reporting-to-canadians/reports/financial-reports/annual-report-archives/. Population: EuroStat Population Database, Retrieved from: http://ec.europa.eu/eurostat/web/population-demography-migration-projections/population-data/main-tables. Currency Exchange Rates: USForEx Database, Retrieved from: http://www.usforex.com/forex-tools/historical-rate-tools/yearly-average-rates</t>
  </si>
  <si>
    <t>New Zealand</t>
    <phoneticPr fontId="13" type="noConversion"/>
  </si>
  <si>
    <t>Australia</t>
    <phoneticPr fontId="13" type="noConversion"/>
  </si>
  <si>
    <t>EU 28</t>
  </si>
  <si>
    <t>Belgium</t>
    <phoneticPr fontId="13" type="noConversion"/>
  </si>
  <si>
    <t>Austria</t>
    <phoneticPr fontId="13" type="noConversion"/>
  </si>
  <si>
    <t>Bulgaria</t>
    <phoneticPr fontId="13" type="noConversion"/>
  </si>
  <si>
    <t>Croatio</t>
    <phoneticPr fontId="13" type="noConversion"/>
  </si>
  <si>
    <t>Cyprus</t>
    <phoneticPr fontId="13" type="noConversion"/>
  </si>
  <si>
    <t>Czech Republic</t>
    <phoneticPr fontId="13" type="noConversion"/>
  </si>
  <si>
    <t>Denmark</t>
    <phoneticPr fontId="13" type="noConversion"/>
  </si>
  <si>
    <t>Estonia</t>
    <phoneticPr fontId="13" type="noConversion"/>
  </si>
  <si>
    <t>EU Avg</t>
    <phoneticPr fontId="13" type="noConversion"/>
  </si>
  <si>
    <t>Latvia</t>
    <phoneticPr fontId="13" type="noConversion"/>
  </si>
  <si>
    <t>Slovenia</t>
    <phoneticPr fontId="13" type="noConversion"/>
  </si>
  <si>
    <t>Romania</t>
    <phoneticPr fontId="13" type="noConversion"/>
  </si>
  <si>
    <t>Malta</t>
    <phoneticPr fontId="13" type="noConversion"/>
  </si>
  <si>
    <t>Unique Scores</t>
    <phoneticPr fontId="13" type="noConversion"/>
  </si>
  <si>
    <t>Canada Rank</t>
    <phoneticPr fontId="13" type="noConversion"/>
  </si>
  <si>
    <t>Wireline Penetration ≥ 100 Mbps</t>
  </si>
  <si>
    <t>Croatia</t>
  </si>
  <si>
    <t>Malta</t>
  </si>
  <si>
    <t>Slovenia</t>
  </si>
  <si>
    <t>EU Avg</t>
  </si>
  <si>
    <t>Unique Scores</t>
  </si>
  <si>
    <t>Canada Rank</t>
  </si>
  <si>
    <t>Year</t>
  </si>
  <si>
    <t>Total Aid in Millions</t>
    <phoneticPr fontId="13" type="noConversion"/>
  </si>
  <si>
    <t>CDN $</t>
    <phoneticPr fontId="13" type="noConversion"/>
  </si>
  <si>
    <t>no data</t>
  </si>
  <si>
    <t>2004-2008</t>
    <phoneticPr fontId="13" type="noConversion"/>
  </si>
  <si>
    <t>2009-2014</t>
    <phoneticPr fontId="13" type="noConversion"/>
  </si>
  <si>
    <t>Broadband Penetration</t>
    <phoneticPr fontId="13" type="noConversion"/>
  </si>
  <si>
    <t xml:space="preserve">(1) 25 Mbps Up/3 Mbps Down to 100% of pop.; (2) 100 Mbps Up/50 Mbps Down to 100 million HH (approx 85%) by 2020.  </t>
    <phoneticPr fontId="13" type="noConversion"/>
  </si>
  <si>
    <t>No specific goals</t>
    <phoneticPr fontId="13" type="noConversion"/>
  </si>
  <si>
    <t>Latvia</t>
  </si>
  <si>
    <t>Italy</t>
    <phoneticPr fontId="13" type="noConversion"/>
  </si>
  <si>
    <t>Latvia</t>
    <phoneticPr fontId="13" type="noConversion"/>
  </si>
  <si>
    <t>100 Mbps to 50% of HH.</t>
    <phoneticPr fontId="13" type="noConversion"/>
  </si>
  <si>
    <t>Lithuania</t>
    <phoneticPr fontId="13" type="noConversion"/>
  </si>
  <si>
    <t>Malta</t>
    <phoneticPr fontId="13" type="noConversion"/>
  </si>
  <si>
    <t>Canada</t>
  </si>
  <si>
    <t>United States</t>
  </si>
  <si>
    <t>Austria</t>
  </si>
  <si>
    <t>Belgium</t>
  </si>
  <si>
    <t>Italy</t>
  </si>
  <si>
    <t>Romania</t>
    <phoneticPr fontId="13" type="noConversion"/>
  </si>
  <si>
    <t>Slovenia</t>
    <phoneticPr fontId="13" type="noConversion"/>
  </si>
  <si>
    <t xml:space="preserve">30 Mbps to 100% of pop. </t>
    <phoneticPr fontId="13" type="noConversion"/>
  </si>
  <si>
    <t xml:space="preserve"> 100 Mbps to 50% of HH</t>
    <phoneticPr fontId="13" type="noConversion"/>
  </si>
  <si>
    <t>Denmark</t>
  </si>
  <si>
    <t>Estonia</t>
  </si>
  <si>
    <t>Finland</t>
  </si>
  <si>
    <t>France</t>
  </si>
  <si>
    <t>Germany</t>
  </si>
  <si>
    <t>Greece</t>
  </si>
  <si>
    <t>Lithuania</t>
  </si>
  <si>
    <t>Cyprus</t>
  </si>
  <si>
    <t>Slovakia</t>
  </si>
  <si>
    <t>Romania</t>
  </si>
  <si>
    <t>Population (2015)</t>
  </si>
  <si>
    <r>
      <t xml:space="preserve">Sources: </t>
    </r>
    <r>
      <rPr>
        <sz val="10"/>
        <rFont val="Verdana"/>
      </rPr>
      <t>EU (2015) Broadband Coverage as of end of 2014. http://ec.europa.eu/newsroom/dae/document.cfm?action=display&amp;doc_id=11196 NTIA (2015) Broadband Statistics Report. http://www2.ntia.doc.gov/files/broadband-data/Technology_by_Speed_June2014.pdf; CRTC (2015). CMR 2015. Table 5.3.12 Broadband availability nationwide, by speed and number of platforms, 2014; CRTC (2015). CMR 2014, Table 5.1.6.</t>
    </r>
    <phoneticPr fontId="13" type="noConversion"/>
  </si>
  <si>
    <t>Wireline Broadband Affordability on the Basis of Income and Purchasing Power Parity in OECD + EU Countries (2013 Data)</t>
    <phoneticPr fontId="13" type="noConversion"/>
  </si>
  <si>
    <t>Mobile Wireless Broadband Affordability on the Basis of Income and Purchasing Power Parity in OECD + EU Countries (2013 Data)</t>
    <phoneticPr fontId="13" type="noConversion"/>
  </si>
  <si>
    <r>
      <t>Sources</t>
    </r>
    <r>
      <rPr>
        <sz val="10"/>
        <rFont val="Verdana"/>
      </rPr>
      <t>: EU (2015) Broadband Coverage as of end of 2014. http://ec.europa.eu/newsroom/dae/document.cfm?action=display&amp;doc_id=11196 NTIA (2015) Broadband Statistics Report. http://www2.ntia.doc.gov/files/broadband-data/Technology_by_Speed_June2014.pdf; CRTC (2015). CMR 2015. Table 5.3.12 Broadband availability nationwide, by speed and number of platforms, 2014; CRTC (2015). CMR 2014, Table 5.1.6.</t>
    </r>
    <phoneticPr fontId="13" type="noConversion"/>
  </si>
  <si>
    <t>Finland</t>
    <phoneticPr fontId="13" type="noConversion"/>
  </si>
  <si>
    <t>France</t>
    <phoneticPr fontId="13" type="noConversion"/>
  </si>
  <si>
    <t>Germany</t>
    <phoneticPr fontId="13" type="noConversion"/>
  </si>
  <si>
    <t>Hungary</t>
    <phoneticPr fontId="13" type="noConversion"/>
  </si>
  <si>
    <t>Iceland</t>
    <phoneticPr fontId="13" type="noConversion"/>
  </si>
  <si>
    <t>Ireland</t>
    <phoneticPr fontId="13" type="noConversion"/>
  </si>
  <si>
    <t>Lithuania</t>
    <phoneticPr fontId="13" type="noConversion"/>
  </si>
  <si>
    <t>Latvia</t>
    <phoneticPr fontId="13" type="noConversion"/>
  </si>
  <si>
    <t>Luxembourg</t>
    <phoneticPr fontId="13" type="noConversion"/>
  </si>
  <si>
    <t>Malta</t>
    <phoneticPr fontId="13" type="noConversion"/>
  </si>
  <si>
    <t>Netherlands</t>
    <phoneticPr fontId="13" type="noConversion"/>
  </si>
  <si>
    <t>Norway</t>
    <phoneticPr fontId="13" type="noConversion"/>
  </si>
  <si>
    <t>Poland</t>
    <phoneticPr fontId="13" type="noConversion"/>
  </si>
  <si>
    <t>Portugal</t>
    <phoneticPr fontId="13" type="noConversion"/>
  </si>
  <si>
    <t>Romania</t>
    <phoneticPr fontId="13" type="noConversion"/>
  </si>
  <si>
    <t>Slovakia</t>
    <phoneticPr fontId="13" type="noConversion"/>
  </si>
  <si>
    <t>Slovenia</t>
    <phoneticPr fontId="13" type="noConversion"/>
  </si>
  <si>
    <t>Spain</t>
    <phoneticPr fontId="13" type="noConversion"/>
  </si>
  <si>
    <t>Sweden</t>
    <phoneticPr fontId="13" type="noConversion"/>
  </si>
  <si>
    <t>Switzerland</t>
    <phoneticPr fontId="13" type="noConversion"/>
  </si>
  <si>
    <t>UK</t>
    <phoneticPr fontId="13" type="noConversion"/>
  </si>
  <si>
    <t>United States</t>
    <phoneticPr fontId="13" type="noConversion"/>
  </si>
  <si>
    <t>Ultrafast Access ≥ 100 Mbps</t>
    <phoneticPr fontId="13" type="noConversion"/>
  </si>
</sst>
</file>

<file path=xl/styles.xml><?xml version="1.0" encoding="utf-8"?>
<styleSheet xmlns="http://schemas.openxmlformats.org/spreadsheetml/2006/main">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0_);_(* \(#,##0.0\);_(* &quot;-&quot;??_);_(@_)"/>
    <numFmt numFmtId="166" formatCode="[$€-2]\ #,##0;[Red]\-[$€-2]\ #,##0"/>
    <numFmt numFmtId="167" formatCode="[$€-2]\ #,##0.00;[Red]\-[$€-2]\ #,##0.00"/>
    <numFmt numFmtId="168" formatCode="dd/mm/yyyy;@"/>
    <numFmt numFmtId="169" formatCode="&quot;$&quot;#,##0.0_);[Red]\(&quot;$&quot;#,##0.0\)"/>
    <numFmt numFmtId="172" formatCode="0.0%"/>
    <numFmt numFmtId="174" formatCode="0.0000000"/>
    <numFmt numFmtId="179" formatCode="0.00"/>
  </numFmts>
  <fonts count="47">
    <font>
      <sz val="10"/>
      <name val="Verdana"/>
    </font>
    <font>
      <b/>
      <sz val="10"/>
      <name val="Verdana"/>
    </font>
    <font>
      <i/>
      <sz val="10"/>
      <name val="Verdana"/>
    </font>
    <font>
      <b/>
      <sz val="10"/>
      <name val="Verdana"/>
    </font>
    <font>
      <b/>
      <sz val="10"/>
      <name val="Verdana"/>
    </font>
    <font>
      <b/>
      <sz val="10"/>
      <name val="Verdana"/>
    </font>
    <font>
      <sz val="10"/>
      <name val="Verdana"/>
    </font>
    <font>
      <b/>
      <sz val="10"/>
      <name val="Verdana"/>
    </font>
    <font>
      <b/>
      <sz val="10"/>
      <name val="Verdana"/>
    </font>
    <font>
      <b/>
      <sz val="10"/>
      <name val="Verdana"/>
    </font>
    <font>
      <b/>
      <sz val="10"/>
      <name val="Verdana"/>
    </font>
    <font>
      <sz val="10"/>
      <name val="Verdana"/>
    </font>
    <font>
      <sz val="10"/>
      <name val="Verdana"/>
    </font>
    <font>
      <sz val="8"/>
      <name val="Verdana"/>
    </font>
    <font>
      <b/>
      <sz val="11"/>
      <name val="Arial"/>
    </font>
    <font>
      <sz val="11"/>
      <name val="Arial"/>
      <family val="2"/>
    </font>
    <font>
      <i/>
      <sz val="11"/>
      <name val="Arial"/>
    </font>
    <font>
      <b/>
      <sz val="9"/>
      <color indexed="81"/>
      <name val="Verdana"/>
    </font>
    <font>
      <sz val="9"/>
      <color indexed="81"/>
      <name val="Verdana"/>
    </font>
    <font>
      <i/>
      <sz val="9"/>
      <color indexed="81"/>
      <name val="Verdana"/>
    </font>
    <font>
      <sz val="10"/>
      <name val="Arial"/>
    </font>
    <font>
      <b/>
      <sz val="12"/>
      <name val="Arial"/>
    </font>
    <font>
      <b/>
      <sz val="10"/>
      <name val="Arial"/>
      <family val="2"/>
    </font>
    <font>
      <sz val="10"/>
      <color indexed="56"/>
      <name val="Arial"/>
      <family val="2"/>
    </font>
    <font>
      <i/>
      <sz val="10"/>
      <name val="Arial"/>
    </font>
    <font>
      <sz val="10"/>
      <color indexed="8"/>
      <name val="Arial"/>
      <family val="2"/>
    </font>
    <font>
      <sz val="10"/>
      <color indexed="18"/>
      <name val="Arial"/>
    </font>
    <font>
      <b/>
      <i/>
      <sz val="10"/>
      <name val="Arial"/>
    </font>
    <font>
      <b/>
      <sz val="12"/>
      <name val="Verdana"/>
    </font>
    <font>
      <sz val="10"/>
      <color indexed="81"/>
      <name val="Calibri"/>
    </font>
    <font>
      <b/>
      <sz val="10"/>
      <color indexed="81"/>
      <name val="Calibri"/>
    </font>
    <font>
      <sz val="10"/>
      <color indexed="62"/>
      <name val="Arial"/>
      <family val="2"/>
    </font>
    <font>
      <b/>
      <sz val="12"/>
      <color indexed="10"/>
      <name val="Arial"/>
    </font>
    <font>
      <sz val="11"/>
      <color indexed="10"/>
      <name val="Arial"/>
    </font>
    <font>
      <b/>
      <sz val="10"/>
      <color indexed="10"/>
      <name val="Verdana"/>
    </font>
    <font>
      <b/>
      <sz val="11"/>
      <name val="Verdana"/>
    </font>
    <font>
      <sz val="11"/>
      <color indexed="56"/>
      <name val="Arial"/>
    </font>
    <font>
      <sz val="11"/>
      <color indexed="62"/>
      <name val="Arial"/>
    </font>
    <font>
      <sz val="11"/>
      <color indexed="18"/>
      <name val="Arial"/>
    </font>
    <font>
      <sz val="11"/>
      <color indexed="8"/>
      <name val="Arial"/>
    </font>
    <font>
      <b/>
      <i/>
      <sz val="11"/>
      <name val="Arial"/>
    </font>
    <font>
      <sz val="11"/>
      <color indexed="63"/>
      <name val="Arial"/>
    </font>
    <font>
      <i/>
      <sz val="11"/>
      <color indexed="63"/>
      <name val="Arial"/>
    </font>
    <font>
      <sz val="10"/>
      <color indexed="10"/>
      <name val="Arial"/>
    </font>
    <font>
      <sz val="10"/>
      <name val="Verdana"/>
    </font>
    <font>
      <sz val="11"/>
      <name val="Verdana"/>
    </font>
    <font>
      <sz val="10"/>
      <name val="Verdana"/>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50"/>
        <bgColor indexed="64"/>
      </patternFill>
    </fill>
    <fill>
      <patternFill patternType="solid">
        <fgColor indexed="53"/>
        <bgColor indexed="64"/>
      </patternFill>
    </fill>
    <fill>
      <patternFill patternType="solid">
        <fgColor indexed="1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43" fontId="12" fillId="0" borderId="0" applyFont="0" applyFill="0" applyBorder="0" applyAlignment="0" applyProtection="0"/>
    <xf numFmtId="44" fontId="11" fillId="0" borderId="0" applyFont="0" applyFill="0" applyBorder="0" applyAlignment="0" applyProtection="0"/>
  </cellStyleXfs>
  <cellXfs count="215">
    <xf numFmtId="0" fontId="0" fillId="0" borderId="0" xfId="0"/>
    <xf numFmtId="0" fontId="15" fillId="0" borderId="1" xfId="0" applyFont="1" applyBorder="1" applyAlignment="1">
      <alignment vertical="top" wrapText="1"/>
    </xf>
    <xf numFmtId="0" fontId="15" fillId="0" borderId="0" xfId="0" applyFont="1"/>
    <xf numFmtId="0" fontId="15" fillId="0" borderId="1" xfId="0" applyFont="1" applyFill="1" applyBorder="1" applyAlignment="1">
      <alignment vertical="top" wrapText="1"/>
    </xf>
    <xf numFmtId="0" fontId="15" fillId="0" borderId="1" xfId="0" applyFont="1" applyFill="1" applyBorder="1" applyAlignment="1">
      <alignment horizontal="right" vertical="top" wrapText="1"/>
    </xf>
    <xf numFmtId="0" fontId="20" fillId="0" borderId="0" xfId="0" applyFont="1" applyAlignment="1">
      <alignment vertical="top" wrapText="1"/>
    </xf>
    <xf numFmtId="0" fontId="20" fillId="0" borderId="1" xfId="0" applyFont="1" applyFill="1" applyBorder="1" applyAlignment="1">
      <alignment vertical="top" wrapText="1"/>
    </xf>
    <xf numFmtId="0" fontId="22" fillId="0" borderId="1" xfId="0" applyFont="1" applyBorder="1" applyAlignment="1">
      <alignment horizontal="center" vertical="top" wrapText="1"/>
    </xf>
    <xf numFmtId="0" fontId="20" fillId="0" borderId="1" xfId="0" applyFont="1" applyBorder="1" applyAlignment="1">
      <alignment vertical="top" wrapText="1"/>
    </xf>
    <xf numFmtId="0" fontId="15" fillId="0" borderId="0" xfId="0" applyFont="1" applyFill="1"/>
    <xf numFmtId="0" fontId="0" fillId="0" borderId="0" xfId="0" applyFill="1"/>
    <xf numFmtId="0" fontId="20" fillId="0" borderId="0" xfId="0" applyFont="1" applyFill="1" applyAlignment="1">
      <alignment vertical="top" wrapText="1"/>
    </xf>
    <xf numFmtId="0" fontId="24" fillId="0" borderId="1" xfId="0" applyFont="1" applyFill="1" applyBorder="1" applyAlignment="1">
      <alignment vertical="top" wrapText="1"/>
    </xf>
    <xf numFmtId="0" fontId="15" fillId="3" borderId="0" xfId="0" applyFont="1" applyFill="1"/>
    <xf numFmtId="0" fontId="0" fillId="3" borderId="0" xfId="0" applyFill="1"/>
    <xf numFmtId="0" fontId="15" fillId="4" borderId="0" xfId="0" applyFont="1" applyFill="1"/>
    <xf numFmtId="0" fontId="0" fillId="4" borderId="0" xfId="0" applyFill="1"/>
    <xf numFmtId="164" fontId="23" fillId="2" borderId="1" xfId="0" applyNumberFormat="1" applyFont="1" applyFill="1" applyBorder="1" applyAlignment="1">
      <alignment vertical="top" wrapText="1"/>
    </xf>
    <xf numFmtId="0" fontId="16" fillId="0" borderId="1" xfId="0" applyFont="1" applyFill="1" applyBorder="1" applyAlignment="1">
      <alignment vertical="top" wrapText="1"/>
    </xf>
    <xf numFmtId="164" fontId="23" fillId="0" borderId="1" xfId="0" applyNumberFormat="1" applyFont="1" applyFill="1" applyBorder="1" applyAlignment="1">
      <alignment vertical="top" wrapText="1"/>
    </xf>
    <xf numFmtId="0" fontId="15" fillId="3" borderId="1" xfId="0" applyFont="1" applyFill="1" applyBorder="1" applyAlignment="1">
      <alignment vertical="top" wrapText="1"/>
    </xf>
    <xf numFmtId="0" fontId="15" fillId="4" borderId="1" xfId="0" applyFont="1" applyFill="1" applyBorder="1" applyAlignment="1">
      <alignment vertical="top" wrapText="1"/>
    </xf>
    <xf numFmtId="165" fontId="20" fillId="0" borderId="1" xfId="1" applyNumberFormat="1" applyFont="1" applyFill="1" applyBorder="1" applyAlignment="1">
      <alignment vertical="top" wrapText="1"/>
    </xf>
    <xf numFmtId="165" fontId="25" fillId="0" borderId="1" xfId="1" applyNumberFormat="1" applyFont="1" applyFill="1" applyBorder="1" applyAlignment="1">
      <alignment vertical="top" wrapText="1"/>
    </xf>
    <xf numFmtId="43" fontId="25" fillId="0" borderId="1" xfId="1" applyFont="1" applyFill="1" applyBorder="1" applyAlignment="1">
      <alignment vertical="top" wrapText="1"/>
    </xf>
    <xf numFmtId="3" fontId="25" fillId="0" borderId="0" xfId="0" applyNumberFormat="1" applyFont="1" applyAlignment="1">
      <alignmen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15" fillId="0" borderId="0" xfId="0" applyFont="1" applyAlignment="1">
      <alignment horizontal="center"/>
    </xf>
    <xf numFmtId="0" fontId="0" fillId="0" borderId="0" xfId="0" applyAlignment="1">
      <alignment horizontal="center"/>
    </xf>
    <xf numFmtId="0" fontId="27" fillId="0" borderId="1" xfId="0" applyFont="1" applyFill="1" applyBorder="1" applyAlignment="1">
      <alignment horizontal="left" vertical="top" wrapText="1"/>
    </xf>
    <xf numFmtId="0" fontId="27" fillId="0" borderId="1" xfId="0" applyNumberFormat="1" applyFont="1" applyFill="1" applyBorder="1" applyAlignment="1">
      <alignment horizontal="left" vertical="top" wrapText="1"/>
    </xf>
    <xf numFmtId="0" fontId="22" fillId="0" borderId="0" xfId="0" applyFont="1"/>
    <xf numFmtId="0" fontId="21" fillId="0" borderId="0" xfId="0" applyFont="1"/>
    <xf numFmtId="0" fontId="28" fillId="0" borderId="0" xfId="0" applyFont="1"/>
    <xf numFmtId="0" fontId="21" fillId="0" borderId="1" xfId="0" applyFont="1" applyBorder="1"/>
    <xf numFmtId="0" fontId="15" fillId="5" borderId="1" xfId="0" applyFont="1" applyFill="1" applyBorder="1" applyAlignment="1">
      <alignment vertical="top" wrapText="1"/>
    </xf>
    <xf numFmtId="0" fontId="15" fillId="5" borderId="0" xfId="0" applyFont="1" applyFill="1"/>
    <xf numFmtId="0" fontId="0" fillId="5" borderId="0" xfId="0" applyFill="1"/>
    <xf numFmtId="166" fontId="0" fillId="0" borderId="0" xfId="0" applyNumberFormat="1"/>
    <xf numFmtId="0" fontId="10" fillId="0" borderId="0" xfId="0" applyFont="1"/>
    <xf numFmtId="44" fontId="0" fillId="0" borderId="0" xfId="2" applyFont="1"/>
    <xf numFmtId="0" fontId="15" fillId="0" borderId="1" xfId="0" applyFont="1" applyBorder="1" applyAlignment="1">
      <alignment horizontal="right" vertical="top" wrapText="1"/>
    </xf>
    <xf numFmtId="0" fontId="15" fillId="3" borderId="1" xfId="0" applyFont="1" applyFill="1" applyBorder="1" applyAlignment="1">
      <alignment horizontal="right" vertical="top" wrapText="1"/>
    </xf>
    <xf numFmtId="167" fontId="0" fillId="0" borderId="0" xfId="0" applyNumberFormat="1"/>
    <xf numFmtId="0" fontId="0" fillId="6" borderId="0" xfId="0" applyFill="1"/>
    <xf numFmtId="165" fontId="20" fillId="0" borderId="1" xfId="1" applyNumberFormat="1" applyFont="1" applyFill="1" applyBorder="1" applyAlignment="1">
      <alignment horizontal="right" vertical="top" wrapText="1"/>
    </xf>
    <xf numFmtId="0" fontId="15" fillId="6" borderId="6" xfId="0" applyFont="1" applyFill="1" applyBorder="1" applyAlignment="1">
      <alignment vertical="top" wrapText="1"/>
    </xf>
    <xf numFmtId="0" fontId="15" fillId="6" borderId="6" xfId="0" applyFont="1" applyFill="1" applyBorder="1" applyAlignment="1">
      <alignment horizontal="right" vertical="top" wrapText="1"/>
    </xf>
    <xf numFmtId="165" fontId="31" fillId="0" borderId="5" xfId="1" applyNumberFormat="1" applyFont="1" applyFill="1" applyBorder="1" applyAlignment="1">
      <alignment horizontal="right" vertical="top" wrapText="1"/>
    </xf>
    <xf numFmtId="164" fontId="26" fillId="0" borderId="6" xfId="0" applyNumberFormat="1" applyFont="1" applyFill="1" applyBorder="1" applyAlignment="1">
      <alignment vertical="top" wrapText="1"/>
    </xf>
    <xf numFmtId="165" fontId="25" fillId="0" borderId="6" xfId="1" applyNumberFormat="1" applyFont="1" applyFill="1" applyBorder="1" applyAlignment="1">
      <alignment horizontal="right" vertical="top" wrapText="1"/>
    </xf>
    <xf numFmtId="0" fontId="15" fillId="6" borderId="0" xfId="0" applyFont="1" applyFill="1"/>
    <xf numFmtId="164" fontId="15" fillId="0" borderId="6" xfId="0" applyNumberFormat="1" applyFont="1" applyFill="1" applyBorder="1" applyAlignment="1">
      <alignment horizontal="right" vertical="top" wrapText="1"/>
    </xf>
    <xf numFmtId="0" fontId="15" fillId="0" borderId="6" xfId="0" applyFont="1" applyFill="1" applyBorder="1" applyAlignment="1">
      <alignment horizontal="right"/>
    </xf>
    <xf numFmtId="164" fontId="15" fillId="3" borderId="6" xfId="0" applyNumberFormat="1" applyFont="1" applyFill="1" applyBorder="1" applyAlignment="1">
      <alignment vertical="top" wrapText="1"/>
    </xf>
    <xf numFmtId="0" fontId="33" fillId="0" borderId="0" xfId="0" applyFont="1" applyFill="1"/>
    <xf numFmtId="0" fontId="32" fillId="0" borderId="0" xfId="0" applyFont="1" applyFill="1"/>
    <xf numFmtId="0" fontId="33" fillId="0" borderId="0" xfId="0" applyFont="1" applyFill="1" applyAlignment="1">
      <alignment horizontal="center"/>
    </xf>
    <xf numFmtId="0" fontId="35" fillId="0" borderId="0" xfId="0" applyFont="1" applyAlignment="1">
      <alignment vertical="top" wrapText="1"/>
    </xf>
    <xf numFmtId="0" fontId="35" fillId="0" borderId="0" xfId="0" applyFont="1" applyAlignment="1">
      <alignment horizontal="center" vertical="top" wrapText="1"/>
    </xf>
    <xf numFmtId="0" fontId="35" fillId="0" borderId="0" xfId="0" applyFont="1"/>
    <xf numFmtId="0" fontId="6" fillId="0" borderId="0" xfId="0" applyFont="1" applyFill="1"/>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Fill="1" applyAlignment="1">
      <alignment horizontal="center" vertical="top"/>
    </xf>
    <xf numFmtId="0" fontId="5" fillId="0" borderId="0" xfId="0" applyFont="1" applyFill="1" applyAlignment="1">
      <alignment horizontal="center" vertical="top" wrapText="1"/>
    </xf>
    <xf numFmtId="0" fontId="0" fillId="0" borderId="0" xfId="0" applyFill="1" applyAlignment="1">
      <alignment horizontal="right"/>
    </xf>
    <xf numFmtId="0" fontId="0" fillId="0" borderId="0" xfId="0" applyAlignment="1">
      <alignment horizontal="right"/>
    </xf>
    <xf numFmtId="8" fontId="0" fillId="0" borderId="0" xfId="0" applyNumberFormat="1" applyFill="1" applyAlignment="1">
      <alignment horizontal="right"/>
    </xf>
    <xf numFmtId="0" fontId="0" fillId="6" borderId="0" xfId="0" applyFill="1" applyAlignment="1">
      <alignment horizontal="right"/>
    </xf>
    <xf numFmtId="0" fontId="6" fillId="6" borderId="0" xfId="0" applyFont="1" applyFill="1"/>
    <xf numFmtId="0" fontId="4" fillId="0" borderId="0" xfId="0" applyFont="1" applyAlignment="1">
      <alignment vertical="top" wrapText="1"/>
    </xf>
    <xf numFmtId="0" fontId="4" fillId="6" borderId="0" xfId="0" applyFont="1" applyFill="1"/>
    <xf numFmtId="0" fontId="14" fillId="0" borderId="1" xfId="0" applyFont="1" applyBorder="1" applyAlignment="1">
      <alignment horizontal="center"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center" vertical="top" wrapText="1"/>
    </xf>
    <xf numFmtId="0" fontId="14" fillId="2" borderId="1" xfId="0" applyFont="1" applyFill="1" applyBorder="1" applyAlignment="1">
      <alignment horizontal="left" vertical="top" wrapText="1"/>
    </xf>
    <xf numFmtId="2" fontId="15" fillId="0" borderId="1" xfId="0" applyNumberFormat="1" applyFont="1" applyBorder="1" applyAlignment="1">
      <alignment vertical="top" wrapText="1"/>
    </xf>
    <xf numFmtId="169" fontId="15" fillId="0" borderId="1" xfId="0" applyNumberFormat="1" applyFont="1" applyBorder="1" applyAlignment="1">
      <alignment horizontal="right" vertical="top" wrapText="1"/>
    </xf>
    <xf numFmtId="164" fontId="36" fillId="2" borderId="1" xfId="0" applyNumberFormat="1" applyFont="1" applyFill="1" applyBorder="1" applyAlignment="1">
      <alignment vertical="top" wrapText="1"/>
    </xf>
    <xf numFmtId="165" fontId="15" fillId="0" borderId="1" xfId="1" applyNumberFormat="1" applyFont="1" applyFill="1" applyBorder="1" applyAlignment="1">
      <alignment vertical="top" wrapText="1"/>
    </xf>
    <xf numFmtId="165" fontId="37" fillId="0" borderId="5" xfId="1" applyNumberFormat="1" applyFont="1" applyFill="1" applyBorder="1" applyAlignment="1">
      <alignment horizontal="right" vertical="top" wrapText="1"/>
    </xf>
    <xf numFmtId="164" fontId="38" fillId="0" borderId="6" xfId="0" applyNumberFormat="1" applyFont="1" applyFill="1" applyBorder="1" applyAlignment="1">
      <alignment vertical="top" wrapText="1"/>
    </xf>
    <xf numFmtId="0" fontId="14" fillId="6" borderId="1" xfId="0" applyFont="1" applyFill="1" applyBorder="1" applyAlignment="1">
      <alignment horizontal="left" vertical="top" wrapText="1"/>
    </xf>
    <xf numFmtId="169" fontId="15" fillId="6" borderId="1" xfId="0" applyNumberFormat="1" applyFont="1" applyFill="1" applyBorder="1" applyAlignment="1">
      <alignment vertical="top" wrapText="1"/>
    </xf>
    <xf numFmtId="164" fontId="36" fillId="6" borderId="1" xfId="0" applyNumberFormat="1" applyFont="1" applyFill="1" applyBorder="1" applyAlignment="1">
      <alignment vertical="top" wrapText="1"/>
    </xf>
    <xf numFmtId="164" fontId="39" fillId="6" borderId="1" xfId="0" applyNumberFormat="1" applyFont="1" applyFill="1" applyBorder="1" applyAlignment="1">
      <alignment vertical="top" wrapText="1"/>
    </xf>
    <xf numFmtId="165" fontId="39" fillId="6" borderId="1" xfId="1" applyNumberFormat="1" applyFont="1" applyFill="1" applyBorder="1" applyAlignment="1">
      <alignment vertical="top" wrapText="1"/>
    </xf>
    <xf numFmtId="165" fontId="39" fillId="6" borderId="1" xfId="1" applyNumberFormat="1" applyFont="1" applyFill="1" applyBorder="1" applyAlignment="1">
      <alignment horizontal="right" vertical="top" wrapText="1"/>
    </xf>
    <xf numFmtId="0" fontId="14" fillId="5" borderId="1" xfId="0" applyFont="1" applyFill="1" applyBorder="1" applyAlignment="1">
      <alignment horizontal="left" vertical="top" wrapText="1"/>
    </xf>
    <xf numFmtId="0" fontId="15" fillId="5" borderId="1" xfId="0" applyFont="1" applyFill="1" applyBorder="1" applyAlignment="1">
      <alignment horizontal="right" vertical="top" wrapText="1"/>
    </xf>
    <xf numFmtId="169" fontId="15" fillId="5" borderId="1" xfId="0" applyNumberFormat="1" applyFont="1" applyFill="1" applyBorder="1" applyAlignment="1">
      <alignment vertical="top" wrapText="1"/>
    </xf>
    <xf numFmtId="164" fontId="36" fillId="5" borderId="1" xfId="0" applyNumberFormat="1" applyFont="1" applyFill="1" applyBorder="1" applyAlignment="1">
      <alignment vertical="top" wrapText="1"/>
    </xf>
    <xf numFmtId="164" fontId="39" fillId="5" borderId="1" xfId="0" applyNumberFormat="1" applyFont="1" applyFill="1" applyBorder="1" applyAlignment="1">
      <alignment vertical="top" wrapText="1"/>
    </xf>
    <xf numFmtId="165" fontId="39" fillId="5" borderId="1" xfId="1" applyNumberFormat="1" applyFont="1" applyFill="1" applyBorder="1" applyAlignment="1">
      <alignment vertical="top" wrapText="1"/>
    </xf>
    <xf numFmtId="165" fontId="39" fillId="5" borderId="1" xfId="1" applyNumberFormat="1" applyFont="1" applyFill="1" applyBorder="1" applyAlignment="1">
      <alignment horizontal="right" vertical="top" wrapText="1"/>
    </xf>
    <xf numFmtId="0" fontId="14" fillId="0" borderId="1" xfId="0" applyFont="1" applyFill="1" applyBorder="1" applyAlignment="1">
      <alignment horizontal="left" vertical="top" wrapText="1"/>
    </xf>
    <xf numFmtId="169" fontId="15" fillId="0" borderId="0" xfId="0" applyNumberFormat="1" applyFont="1" applyFill="1" applyAlignment="1">
      <alignment horizontal="right" vertical="top" wrapText="1"/>
    </xf>
    <xf numFmtId="164" fontId="39" fillId="0" borderId="1" xfId="0" applyNumberFormat="1" applyFont="1" applyFill="1" applyBorder="1" applyAlignment="1">
      <alignment vertical="top" wrapText="1"/>
    </xf>
    <xf numFmtId="165" fontId="15" fillId="0" borderId="1" xfId="1" applyNumberFormat="1" applyFont="1" applyFill="1" applyBorder="1" applyAlignment="1">
      <alignment horizontal="right" vertical="top" wrapText="1"/>
    </xf>
    <xf numFmtId="169" fontId="15" fillId="6" borderId="1" xfId="0" applyNumberFormat="1" applyFont="1" applyFill="1" applyBorder="1" applyAlignment="1">
      <alignment horizontal="right" vertical="top" wrapText="1"/>
    </xf>
    <xf numFmtId="165" fontId="15" fillId="6" borderId="1" xfId="1" applyNumberFormat="1" applyFont="1" applyFill="1" applyBorder="1" applyAlignment="1">
      <alignment vertical="top" wrapText="1"/>
    </xf>
    <xf numFmtId="165" fontId="15" fillId="6" borderId="1" xfId="1" applyNumberFormat="1" applyFont="1" applyFill="1" applyBorder="1" applyAlignment="1">
      <alignment horizontal="right" vertical="top" wrapText="1"/>
    </xf>
    <xf numFmtId="0" fontId="40" fillId="0" borderId="1" xfId="0" applyFont="1" applyFill="1" applyBorder="1" applyAlignment="1">
      <alignment horizontal="left" vertical="top" wrapText="1"/>
    </xf>
    <xf numFmtId="0" fontId="16" fillId="0" borderId="1" xfId="0" applyFont="1" applyFill="1" applyBorder="1" applyAlignment="1">
      <alignment horizontal="right" vertical="top" wrapText="1"/>
    </xf>
    <xf numFmtId="169" fontId="15" fillId="0" borderId="0" xfId="0" applyNumberFormat="1" applyFont="1" applyAlignment="1">
      <alignment horizontal="right" vertical="top" wrapText="1"/>
    </xf>
    <xf numFmtId="0" fontId="40" fillId="0" borderId="1" xfId="0" applyNumberFormat="1" applyFont="1" applyFill="1" applyBorder="1" applyAlignment="1">
      <alignment horizontal="left" vertical="top" wrapText="1"/>
    </xf>
    <xf numFmtId="0" fontId="41" fillId="0" borderId="1" xfId="0" applyFont="1" applyFill="1" applyBorder="1" applyAlignment="1">
      <alignment vertical="top" wrapText="1"/>
    </xf>
    <xf numFmtId="169" fontId="15" fillId="0" borderId="1" xfId="0" applyNumberFormat="1" applyFont="1" applyFill="1" applyBorder="1" applyAlignment="1">
      <alignment horizontal="right" vertical="top" wrapText="1"/>
    </xf>
    <xf numFmtId="0" fontId="42" fillId="0" borderId="1" xfId="0" applyFont="1" applyFill="1" applyBorder="1" applyAlignment="1">
      <alignment horizontal="right" vertical="top" wrapText="1"/>
    </xf>
    <xf numFmtId="0" fontId="16" fillId="6" borderId="1" xfId="0" applyFont="1" applyFill="1" applyBorder="1" applyAlignment="1">
      <alignment horizontal="right" vertical="top" wrapText="1"/>
    </xf>
    <xf numFmtId="169" fontId="15" fillId="6" borderId="0" xfId="0" applyNumberFormat="1" applyFont="1" applyFill="1" applyAlignment="1">
      <alignment horizontal="right" vertical="top" wrapText="1"/>
    </xf>
    <xf numFmtId="0" fontId="41" fillId="6" borderId="1" xfId="0" applyFont="1" applyFill="1" applyBorder="1" applyAlignment="1">
      <alignment vertical="top" wrapText="1"/>
    </xf>
    <xf numFmtId="164" fontId="36" fillId="0" borderId="1" xfId="0" applyNumberFormat="1" applyFont="1" applyFill="1" applyBorder="1" applyAlignment="1">
      <alignment vertical="top" wrapText="1"/>
    </xf>
    <xf numFmtId="0" fontId="41" fillId="0" borderId="1" xfId="0" applyFont="1" applyBorder="1" applyAlignment="1">
      <alignment vertical="top" wrapText="1"/>
    </xf>
    <xf numFmtId="164" fontId="39" fillId="2" borderId="1" xfId="0" applyNumberFormat="1" applyFont="1" applyFill="1" applyBorder="1" applyAlignment="1">
      <alignment vertical="top" wrapText="1"/>
    </xf>
    <xf numFmtId="0" fontId="16" fillId="0" borderId="1" xfId="0" applyFont="1" applyBorder="1" applyAlignment="1">
      <alignment horizontal="right" vertical="top" wrapText="1"/>
    </xf>
    <xf numFmtId="0" fontId="14" fillId="3" borderId="1" xfId="0" applyFont="1" applyFill="1" applyBorder="1" applyAlignment="1">
      <alignment horizontal="left" vertical="top" wrapText="1"/>
    </xf>
    <xf numFmtId="169" fontId="15" fillId="3" borderId="1" xfId="0" applyNumberFormat="1" applyFont="1" applyFill="1" applyBorder="1" applyAlignment="1">
      <alignment vertical="top" wrapText="1"/>
    </xf>
    <xf numFmtId="164" fontId="39" fillId="3" borderId="1" xfId="0" applyNumberFormat="1" applyFont="1" applyFill="1" applyBorder="1" applyAlignment="1">
      <alignment vertical="top" wrapText="1"/>
    </xf>
    <xf numFmtId="165" fontId="15" fillId="3" borderId="1" xfId="1" applyNumberFormat="1" applyFont="1" applyFill="1" applyBorder="1" applyAlignment="1">
      <alignment vertical="top" wrapText="1"/>
    </xf>
    <xf numFmtId="165" fontId="15" fillId="3" borderId="1" xfId="1" applyNumberFormat="1" applyFont="1" applyFill="1" applyBorder="1" applyAlignment="1">
      <alignment horizontal="right" vertical="top" wrapText="1"/>
    </xf>
    <xf numFmtId="169" fontId="15" fillId="0" borderId="6" xfId="0" applyNumberFormat="1" applyFont="1" applyFill="1" applyBorder="1" applyAlignment="1">
      <alignment vertical="top" wrapText="1"/>
    </xf>
    <xf numFmtId="43" fontId="39" fillId="0" borderId="1" xfId="1" applyFont="1" applyFill="1" applyBorder="1" applyAlignment="1">
      <alignment vertical="top" wrapText="1"/>
    </xf>
    <xf numFmtId="165" fontId="39" fillId="0" borderId="6" xfId="1" applyNumberFormat="1" applyFont="1" applyFill="1" applyBorder="1" applyAlignment="1">
      <alignment horizontal="right" vertical="top" wrapText="1"/>
    </xf>
    <xf numFmtId="164" fontId="39" fillId="6" borderId="6" xfId="0" applyNumberFormat="1" applyFont="1" applyFill="1" applyBorder="1" applyAlignment="1">
      <alignment horizontal="right" vertical="top" wrapText="1"/>
    </xf>
    <xf numFmtId="165" fontId="39" fillId="0" borderId="1" xfId="1" applyNumberFormat="1" applyFont="1" applyFill="1" applyBorder="1" applyAlignment="1">
      <alignment vertical="top" wrapText="1"/>
    </xf>
    <xf numFmtId="0" fontId="14" fillId="4" borderId="1" xfId="0" applyFont="1" applyFill="1" applyBorder="1" applyAlignment="1">
      <alignment horizontal="left" vertical="top" wrapText="1"/>
    </xf>
    <xf numFmtId="0" fontId="15" fillId="4" borderId="1" xfId="0" applyFont="1" applyFill="1" applyBorder="1" applyAlignment="1">
      <alignment horizontal="right" vertical="top" wrapText="1"/>
    </xf>
    <xf numFmtId="164" fontId="36" fillId="4" borderId="1" xfId="0" applyNumberFormat="1" applyFont="1" applyFill="1" applyBorder="1" applyAlignment="1">
      <alignment vertical="top" wrapText="1"/>
    </xf>
    <xf numFmtId="43" fontId="39" fillId="4" borderId="1" xfId="1" applyFont="1" applyFill="1" applyBorder="1" applyAlignment="1">
      <alignment vertical="top" wrapText="1"/>
    </xf>
    <xf numFmtId="0" fontId="0" fillId="0" borderId="9" xfId="0" applyBorder="1" applyAlignment="1">
      <alignment vertical="top" wrapText="1"/>
    </xf>
    <xf numFmtId="0" fontId="21" fillId="0" borderId="0" xfId="0" applyFont="1" applyFill="1"/>
    <xf numFmtId="0" fontId="15" fillId="0" borderId="0" xfId="0" applyFont="1" applyFill="1" applyAlignment="1">
      <alignment horizontal="center"/>
    </xf>
    <xf numFmtId="0" fontId="20" fillId="0" borderId="7" xfId="0" applyFont="1" applyFill="1" applyBorder="1" applyAlignment="1">
      <alignment vertical="top" wrapText="1"/>
    </xf>
    <xf numFmtId="0" fontId="22"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20"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NumberFormat="1" applyFont="1" applyFill="1" applyBorder="1" applyAlignment="1">
      <alignment horizontal="left" vertical="top" wrapText="1"/>
    </xf>
    <xf numFmtId="0" fontId="43" fillId="0" borderId="6" xfId="0" applyFont="1" applyFill="1" applyBorder="1" applyAlignment="1">
      <alignment horizontal="left" vertical="top" wrapText="1"/>
    </xf>
    <xf numFmtId="164" fontId="43" fillId="0" borderId="6" xfId="0" applyNumberFormat="1" applyFont="1" applyFill="1" applyBorder="1" applyAlignment="1">
      <alignment vertical="top" wrapText="1"/>
    </xf>
    <xf numFmtId="0" fontId="44" fillId="0" borderId="0" xfId="0" applyFont="1" applyFill="1"/>
    <xf numFmtId="0" fontId="20" fillId="0" borderId="0" xfId="0" applyFont="1" applyFill="1" applyBorder="1" applyAlignment="1">
      <alignment horizontal="left" vertical="top" wrapText="1"/>
    </xf>
    <xf numFmtId="1" fontId="44" fillId="0" borderId="0" xfId="0" applyNumberFormat="1" applyFont="1" applyFill="1"/>
    <xf numFmtId="0" fontId="20" fillId="0" borderId="7" xfId="0" applyFont="1" applyFill="1" applyBorder="1" applyAlignment="1">
      <alignment horizontal="left" vertical="top" wrapText="1"/>
    </xf>
    <xf numFmtId="165" fontId="20" fillId="0" borderId="7" xfId="1" applyNumberFormat="1" applyFont="1" applyFill="1" applyBorder="1" applyAlignment="1">
      <alignment vertical="top" wrapText="1"/>
    </xf>
    <xf numFmtId="164" fontId="15" fillId="0" borderId="6" xfId="0" applyNumberFormat="1" applyFont="1" applyFill="1" applyBorder="1" applyAlignment="1">
      <alignment vertical="top" wrapText="1"/>
    </xf>
    <xf numFmtId="0" fontId="22" fillId="0" borderId="0" xfId="0" applyFont="1" applyFill="1" applyAlignment="1">
      <alignment horizontal="left" vertical="top" wrapText="1"/>
    </xf>
    <xf numFmtId="0" fontId="15" fillId="0" borderId="7" xfId="0" applyFont="1" applyFill="1" applyBorder="1" applyAlignment="1">
      <alignment vertical="top" wrapText="1"/>
    </xf>
    <xf numFmtId="165" fontId="20" fillId="0" borderId="0" xfId="1" applyNumberFormat="1" applyFont="1" applyFill="1" applyBorder="1" applyAlignment="1">
      <alignment horizontal="right" vertical="top" wrapText="1"/>
    </xf>
    <xf numFmtId="0" fontId="20" fillId="0" borderId="1" xfId="0" applyFont="1" applyFill="1" applyBorder="1" applyAlignment="1">
      <alignment horizontal="center" vertical="top" wrapText="1"/>
    </xf>
    <xf numFmtId="0" fontId="8" fillId="0" borderId="0" xfId="0" applyFont="1" applyFill="1"/>
    <xf numFmtId="0" fontId="9" fillId="0" borderId="0" xfId="0" applyFont="1" applyFill="1" applyAlignment="1">
      <alignment vertical="top" wrapText="1"/>
    </xf>
    <xf numFmtId="0" fontId="0" fillId="0" borderId="0" xfId="0" applyFill="1" applyAlignment="1">
      <alignment vertical="top" wrapText="1"/>
    </xf>
    <xf numFmtId="44" fontId="0" fillId="0" borderId="0" xfId="2" applyFont="1" applyFill="1" applyAlignment="1">
      <alignment vertical="top" wrapText="1"/>
    </xf>
    <xf numFmtId="8" fontId="0" fillId="0" borderId="0" xfId="2" applyNumberFormat="1" applyFont="1" applyFill="1" applyAlignment="1">
      <alignment vertical="top" wrapText="1"/>
    </xf>
    <xf numFmtId="6" fontId="0" fillId="0" borderId="0" xfId="2" applyNumberFormat="1" applyFont="1" applyFill="1" applyAlignment="1">
      <alignment vertical="top" wrapText="1"/>
    </xf>
    <xf numFmtId="43" fontId="0" fillId="0" borderId="0" xfId="1" applyFont="1" applyFill="1"/>
    <xf numFmtId="3" fontId="0" fillId="0" borderId="0" xfId="0" applyNumberFormat="1" applyFill="1"/>
    <xf numFmtId="4" fontId="0" fillId="0" borderId="0" xfId="0" applyNumberFormat="1" applyFill="1"/>
    <xf numFmtId="0" fontId="34" fillId="0" borderId="0" xfId="0" applyFont="1" applyFill="1" applyAlignment="1">
      <alignment vertical="top" wrapText="1"/>
    </xf>
    <xf numFmtId="0" fontId="34" fillId="0" borderId="0" xfId="0" applyFont="1" applyFill="1"/>
    <xf numFmtId="0" fontId="4" fillId="0" borderId="0" xfId="0" applyFont="1" applyAlignment="1">
      <alignment vertical="top" wrapText="1"/>
    </xf>
    <xf numFmtId="0" fontId="14" fillId="0" borderId="0" xfId="0" applyFont="1" applyAlignment="1">
      <alignment vertical="top" wrapText="1"/>
    </xf>
    <xf numFmtId="0" fontId="20" fillId="0" borderId="0" xfId="0" applyFont="1"/>
    <xf numFmtId="167" fontId="20" fillId="0" borderId="0" xfId="0" applyNumberFormat="1" applyFont="1"/>
    <xf numFmtId="166" fontId="20" fillId="0" borderId="0" xfId="0" applyNumberFormat="1" applyFont="1"/>
    <xf numFmtId="44" fontId="0" fillId="0" borderId="0" xfId="0" applyNumberFormat="1"/>
    <xf numFmtId="167" fontId="0" fillId="6" borderId="0" xfId="0" applyNumberFormat="1" applyFill="1"/>
    <xf numFmtId="44" fontId="0" fillId="6" borderId="0" xfId="2" applyFont="1" applyFill="1"/>
    <xf numFmtId="44" fontId="0" fillId="6" borderId="0" xfId="0" applyNumberFormat="1" applyFill="1"/>
    <xf numFmtId="43" fontId="0" fillId="0" borderId="0" xfId="0" applyNumberFormat="1" applyFill="1"/>
    <xf numFmtId="0" fontId="35" fillId="0" borderId="0" xfId="0" applyFont="1" applyFill="1" applyAlignment="1">
      <alignment vertical="top" wrapText="1"/>
    </xf>
    <xf numFmtId="0" fontId="35" fillId="0" borderId="0" xfId="0" applyFont="1" applyFill="1" applyAlignment="1">
      <alignment horizontal="center" vertical="top" wrapText="1"/>
    </xf>
    <xf numFmtId="167" fontId="0" fillId="0" borderId="0" xfId="0" applyNumberFormat="1" applyFill="1"/>
    <xf numFmtId="44" fontId="0" fillId="0" borderId="0" xfId="2" applyFont="1" applyFill="1"/>
    <xf numFmtId="44" fontId="34" fillId="0" borderId="0" xfId="2" applyFont="1" applyFill="1" applyAlignment="1">
      <alignment vertical="top" wrapText="1"/>
    </xf>
    <xf numFmtId="6" fontId="34" fillId="0" borderId="0" xfId="0" applyNumberFormat="1" applyFont="1" applyFill="1" applyAlignment="1">
      <alignment vertical="top" wrapText="1"/>
    </xf>
    <xf numFmtId="44" fontId="34" fillId="0" borderId="0" xfId="0" applyNumberFormat="1" applyFont="1" applyFill="1" applyAlignment="1">
      <alignment vertical="top" wrapText="1"/>
    </xf>
    <xf numFmtId="44" fontId="0" fillId="0" borderId="0" xfId="0" applyNumberFormat="1" applyFill="1"/>
    <xf numFmtId="0" fontId="10" fillId="0" borderId="0" xfId="0" applyFont="1" applyFill="1"/>
    <xf numFmtId="44" fontId="34" fillId="0" borderId="0" xfId="2" applyFont="1" applyFill="1"/>
    <xf numFmtId="6" fontId="34" fillId="0" borderId="0" xfId="0" applyNumberFormat="1" applyFont="1" applyFill="1"/>
    <xf numFmtId="44" fontId="34" fillId="0" borderId="0" xfId="0" applyNumberFormat="1" applyFont="1" applyFill="1"/>
    <xf numFmtId="4" fontId="0" fillId="0" borderId="0" xfId="0" applyNumberFormat="1" applyAlignment="1">
      <alignment horizontal="right"/>
    </xf>
    <xf numFmtId="43" fontId="0" fillId="0" borderId="0" xfId="0" applyNumberFormat="1" applyAlignment="1">
      <alignment horizontal="right"/>
    </xf>
    <xf numFmtId="4" fontId="0" fillId="0" borderId="0" xfId="0" applyNumberFormat="1" applyFill="1" applyAlignment="1">
      <alignment horizontal="right"/>
    </xf>
    <xf numFmtId="44" fontId="0" fillId="6" borderId="0" xfId="0" applyNumberFormat="1" applyFill="1" applyAlignment="1">
      <alignment horizontal="right"/>
    </xf>
    <xf numFmtId="2" fontId="0" fillId="0" borderId="0" xfId="0" applyNumberFormat="1" applyAlignment="1">
      <alignment horizontal="right"/>
    </xf>
    <xf numFmtId="43" fontId="0" fillId="0" borderId="0" xfId="1" applyFont="1" applyFill="1" applyAlignment="1">
      <alignment horizontal="right"/>
    </xf>
    <xf numFmtId="172" fontId="45" fillId="2" borderId="11" xfId="0" applyNumberFormat="1" applyFont="1" applyFill="1" applyBorder="1"/>
    <xf numFmtId="0" fontId="45" fillId="0" borderId="11" xfId="0" applyFont="1" applyFill="1" applyBorder="1"/>
    <xf numFmtId="0" fontId="46" fillId="0" borderId="0" xfId="0" applyFont="1" applyFill="1"/>
    <xf numFmtId="0" fontId="20" fillId="0" borderId="0" xfId="0" applyFont="1" applyAlignment="1">
      <alignment vertical="top" wrapText="1"/>
    </xf>
    <xf numFmtId="0" fontId="0" fillId="0" borderId="0" xfId="0" applyAlignment="1">
      <alignment vertical="top" wrapText="1"/>
    </xf>
    <xf numFmtId="0" fontId="21" fillId="0" borderId="2" xfId="0" applyFont="1" applyBorder="1" applyAlignment="1">
      <alignment vertical="top" wrapText="1"/>
    </xf>
    <xf numFmtId="0" fontId="21" fillId="0" borderId="3" xfId="0" applyFont="1" applyBorder="1" applyAlignment="1">
      <alignment vertical="top" wrapText="1"/>
    </xf>
    <xf numFmtId="0" fontId="0" fillId="0" borderId="4" xfId="0" applyBorder="1" applyAlignment="1">
      <alignment vertical="top" wrapText="1"/>
    </xf>
    <xf numFmtId="0" fontId="21" fillId="0" borderId="8" xfId="0" applyFont="1" applyBorder="1" applyAlignment="1">
      <alignment vertical="top" wrapText="1"/>
    </xf>
    <xf numFmtId="0" fontId="0" fillId="0" borderId="9" xfId="0" applyBorder="1" applyAlignment="1">
      <alignment vertical="top" wrapText="1"/>
    </xf>
    <xf numFmtId="0" fontId="7" fillId="0" borderId="10" xfId="0" applyFont="1" applyBorder="1" applyAlignment="1">
      <alignment vertical="top" wrapText="1"/>
    </xf>
    <xf numFmtId="0" fontId="0" fillId="0" borderId="0" xfId="0" applyFont="1" applyBorder="1" applyAlignment="1">
      <alignment vertical="top" wrapText="1"/>
    </xf>
    <xf numFmtId="168" fontId="0" fillId="0" borderId="0" xfId="0" applyNumberFormat="1" applyFont="1" applyBorder="1" applyAlignment="1">
      <alignment vertical="top" wrapText="1"/>
    </xf>
    <xf numFmtId="0" fontId="0" fillId="0" borderId="0" xfId="0" applyFill="1" applyAlignment="1">
      <alignment vertical="top" wrapText="1"/>
    </xf>
    <xf numFmtId="0" fontId="4" fillId="0" borderId="0" xfId="0" applyFont="1" applyAlignment="1">
      <alignment vertical="top" wrapText="1"/>
    </xf>
    <xf numFmtId="0" fontId="0" fillId="0" borderId="0" xfId="0" applyAlignment="1">
      <alignment wrapText="1"/>
    </xf>
    <xf numFmtId="0" fontId="3" fillId="0" borderId="0" xfId="0" applyFont="1" applyFill="1" applyAlignment="1">
      <alignment vertical="top" wrapText="1"/>
    </xf>
    <xf numFmtId="0" fontId="4" fillId="0" borderId="0" xfId="0" applyFont="1" applyFill="1" applyAlignment="1">
      <alignment vertical="top" wrapText="1"/>
    </xf>
    <xf numFmtId="0" fontId="28" fillId="0" borderId="0" xfId="0" applyFont="1" applyAlignment="1">
      <alignment horizontal="center" vertical="top" wrapText="1"/>
    </xf>
    <xf numFmtId="0" fontId="5" fillId="0" borderId="0" xfId="0" applyFont="1" applyAlignment="1">
      <alignment vertical="top" wrapText="1"/>
    </xf>
    <xf numFmtId="0" fontId="0" fillId="0" borderId="0" xfId="0" applyAlignment="1">
      <alignment horizontal="center" vertical="top" wrapText="1"/>
    </xf>
    <xf numFmtId="43" fontId="0" fillId="0" borderId="0" xfId="0" applyNumberFormat="1"/>
    <xf numFmtId="179" fontId="0" fillId="0" borderId="0" xfId="0" applyNumberFormat="1"/>
  </cellXfs>
  <cellStyles count="3">
    <cellStyle name="Comma" xfId="1" builtinId="3"/>
    <cellStyle name="Currency" xfId="2"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externalLink" Target="externalLinks/externalLink1.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Total Spending Per Capita 2009-2014 (CDN)</a:t>
            </a:r>
          </a:p>
        </c:rich>
      </c:tx>
      <c:layout/>
    </c:title>
    <c:plotArea>
      <c:layout>
        <c:manualLayout>
          <c:layoutTarget val="inner"/>
          <c:xMode val="edge"/>
          <c:yMode val="edge"/>
          <c:x val="0.0823819569482142"/>
          <c:y val="0.123442136498516"/>
          <c:w val="0.898846711993765"/>
          <c:h val="0.668465852005888"/>
        </c:manualLayout>
      </c:layout>
      <c:barChart>
        <c:barDir val="col"/>
        <c:grouping val="clustered"/>
        <c:ser>
          <c:idx val="0"/>
          <c:order val="0"/>
          <c:tx>
            <c:strRef>
              <c:f>'Funding Per Capita, 2009-2014'!$B$1</c:f>
              <c:strCache>
                <c:ptCount val="1"/>
                <c:pt idx="0">
                  <c:v>Total Spending Per Capita 2009-2014 (CAD)</c:v>
                </c:pt>
              </c:strCache>
            </c:strRef>
          </c:tx>
          <c:dPt>
            <c:idx val="4"/>
            <c:spPr>
              <a:solidFill>
                <a:srgbClr val="FF0000"/>
              </a:solidFill>
            </c:spPr>
          </c:dPt>
          <c:dLbls>
            <c:dLbl>
              <c:idx val="4"/>
              <c:layout/>
              <c:dLblPos val="outEnd"/>
              <c:showCatName val="1"/>
            </c:dLbl>
            <c:dLbl>
              <c:idx val="21"/>
              <c:layout/>
              <c:spPr/>
              <c:txPr>
                <a:bodyPr anchor="t" anchorCtr="0"/>
                <a:lstStyle/>
                <a:p>
                  <a:pPr>
                    <a:defRPr/>
                  </a:pPr>
                  <a:endParaRPr lang="en-US"/>
                </a:p>
              </c:txPr>
              <c:dLblPos val="inBase"/>
              <c:showVal val="1"/>
            </c:dLbl>
            <c:delete val="1"/>
          </c:dLbls>
          <c:cat>
            <c:strRef>
              <c:f>'Funding Per Capita, 2009-2014'!$A$2:$A$23</c:f>
              <c:strCache>
                <c:ptCount val="22"/>
                <c:pt idx="0">
                  <c:v>Ireland</c:v>
                </c:pt>
                <c:pt idx="1">
                  <c:v>Bulgaria</c:v>
                </c:pt>
                <c:pt idx="2">
                  <c:v>Romania</c:v>
                </c:pt>
                <c:pt idx="3">
                  <c:v>Austria</c:v>
                </c:pt>
                <c:pt idx="4">
                  <c:v>Canada</c:v>
                </c:pt>
                <c:pt idx="5">
                  <c:v>Cyprus</c:v>
                </c:pt>
                <c:pt idx="6">
                  <c:v>France</c:v>
                </c:pt>
                <c:pt idx="7">
                  <c:v>Portugal</c:v>
                </c:pt>
                <c:pt idx="8">
                  <c:v>Spain</c:v>
                </c:pt>
                <c:pt idx="9">
                  <c:v>Sweden</c:v>
                </c:pt>
                <c:pt idx="10">
                  <c:v>Poland</c:v>
                </c:pt>
                <c:pt idx="11">
                  <c:v>Estonia</c:v>
                </c:pt>
                <c:pt idx="12">
                  <c:v>Slovakia</c:v>
                </c:pt>
                <c:pt idx="13">
                  <c:v>United Kingdom</c:v>
                </c:pt>
                <c:pt idx="14">
                  <c:v>Greece</c:v>
                </c:pt>
                <c:pt idx="15">
                  <c:v>Germany</c:v>
                </c:pt>
                <c:pt idx="16">
                  <c:v>Finland</c:v>
                </c:pt>
                <c:pt idx="17">
                  <c:v>Italy</c:v>
                </c:pt>
                <c:pt idx="18">
                  <c:v>Lithuania</c:v>
                </c:pt>
                <c:pt idx="19">
                  <c:v>Latvia</c:v>
                </c:pt>
                <c:pt idx="20">
                  <c:v>New Zealand</c:v>
                </c:pt>
                <c:pt idx="21">
                  <c:v>Australia</c:v>
                </c:pt>
              </c:strCache>
            </c:strRef>
          </c:cat>
          <c:val>
            <c:numRef>
              <c:f>'Funding Per Capita, 2009-2014'!$B$2:$B$23</c:f>
              <c:numCache>
                <c:formatCode>_(* #,##0.00_);_(* \(#,##0.00\);_(* "-"??_);_(@_)</c:formatCode>
                <c:ptCount val="22"/>
                <c:pt idx="0" formatCode="#,##0.00">
                  <c:v>3.175378687473118</c:v>
                </c:pt>
                <c:pt idx="1">
                  <c:v>4.08</c:v>
                </c:pt>
                <c:pt idx="2" formatCode="#,##0.00">
                  <c:v>6.176567879244194</c:v>
                </c:pt>
                <c:pt idx="3">
                  <c:v>11.48</c:v>
                </c:pt>
                <c:pt idx="4" formatCode="_(&quot;$&quot;* #,##0.00_);_(&quot;$&quot;* \(#,##0.00\);_(&quot;$&quot;* &quot;-&quot;??_);_(@_)">
                  <c:v>11.74998583322182</c:v>
                </c:pt>
                <c:pt idx="5">
                  <c:v>13.02</c:v>
                </c:pt>
                <c:pt idx="6" formatCode="#,##0.00">
                  <c:v>13.19969697882687</c:v>
                </c:pt>
                <c:pt idx="7" formatCode="#,##0.00">
                  <c:v>14.94220430962575</c:v>
                </c:pt>
                <c:pt idx="8" formatCode="#,##0.00">
                  <c:v>18.50848850791175</c:v>
                </c:pt>
                <c:pt idx="9" formatCode="#,##0.00">
                  <c:v>21.67961390551591</c:v>
                </c:pt>
                <c:pt idx="10" formatCode="#,##0.00">
                  <c:v>21.94017362803296</c:v>
                </c:pt>
                <c:pt idx="11">
                  <c:v>25.03</c:v>
                </c:pt>
                <c:pt idx="12" formatCode="#,##0.00">
                  <c:v>30.508369780289</c:v>
                </c:pt>
                <c:pt idx="13" formatCode="#,##0.00">
                  <c:v>44.21102811838706</c:v>
                </c:pt>
                <c:pt idx="14" formatCode="#,##0.00">
                  <c:v>54.94254384179506</c:v>
                </c:pt>
                <c:pt idx="15" formatCode="#,##0.00">
                  <c:v>56.1793935929815</c:v>
                </c:pt>
                <c:pt idx="16" formatCode="#,##0.00">
                  <c:v>61.62691718723415</c:v>
                </c:pt>
                <c:pt idx="17" formatCode="#,##0.00">
                  <c:v>72.58874568118501</c:v>
                </c:pt>
                <c:pt idx="18" formatCode="#,##0.00">
                  <c:v>75.52424260473726</c:v>
                </c:pt>
                <c:pt idx="19">
                  <c:v>86.09100466442708</c:v>
                </c:pt>
                <c:pt idx="20" formatCode="0.00">
                  <c:v>125.0</c:v>
                </c:pt>
                <c:pt idx="21" formatCode="#,##0.00">
                  <c:v>815.0</c:v>
                </c:pt>
              </c:numCache>
            </c:numRef>
          </c:val>
        </c:ser>
        <c:axId val="261923224"/>
        <c:axId val="261926280"/>
      </c:barChart>
      <c:catAx>
        <c:axId val="261923224"/>
        <c:scaling>
          <c:orientation val="minMax"/>
        </c:scaling>
        <c:axPos val="b"/>
        <c:tickLblPos val="nextTo"/>
        <c:crossAx val="261926280"/>
        <c:crosses val="autoZero"/>
        <c:auto val="1"/>
        <c:lblAlgn val="ctr"/>
        <c:lblOffset val="100"/>
      </c:catAx>
      <c:valAx>
        <c:axId val="261926280"/>
        <c:scaling>
          <c:orientation val="minMax"/>
          <c:max val="165.0"/>
          <c:min val="0.0"/>
        </c:scaling>
        <c:axPos val="l"/>
        <c:majorGridlines/>
        <c:numFmt formatCode="#,##0.00" sourceLinked="1"/>
        <c:tickLblPos val="nextTo"/>
        <c:crossAx val="261923224"/>
        <c:crosses val="autoZero"/>
        <c:crossBetween val="between"/>
      </c:valAx>
    </c:plotArea>
    <c:plotVisOnly val="1"/>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t>Wireline Broadband </a:t>
            </a:r>
            <a:r>
              <a:rPr lang="en-US" sz="1800" b="1" i="0" u="none" strike="noStrike" baseline="0"/>
              <a:t>% GNI </a:t>
            </a:r>
            <a:r>
              <a:rPr lang="en-US" sz="1800" b="1" i="0" baseline="0"/>
              <a:t> in OECD + EU Countries </a:t>
            </a:r>
            <a:r>
              <a:rPr lang="en-US" sz="1800" b="1" i="0" u="none" strike="noStrike" baseline="0"/>
              <a:t>(2013)</a:t>
            </a:r>
            <a:endParaRPr lang="en-US"/>
          </a:p>
        </c:rich>
      </c:tx>
      <c:layout>
        <c:manualLayout>
          <c:xMode val="edge"/>
          <c:yMode val="edge"/>
          <c:x val="0.131540698131296"/>
          <c:y val="0.0235042735042735"/>
        </c:manualLayout>
      </c:layout>
    </c:title>
    <c:plotArea>
      <c:layout/>
      <c:barChart>
        <c:barDir val="col"/>
        <c:grouping val="clustered"/>
        <c:ser>
          <c:idx val="0"/>
          <c:order val="0"/>
          <c:tx>
            <c:strRef>
              <c:f>'Fixed Broadband Pricing 2014'!$B$2</c:f>
              <c:strCache>
                <c:ptCount val="1"/>
                <c:pt idx="0">
                  <c:v>as % of GNI p.c.</c:v>
                </c:pt>
              </c:strCache>
            </c:strRef>
          </c:tx>
          <c:dPt>
            <c:idx val="15"/>
            <c:spPr>
              <a:solidFill>
                <a:srgbClr val="FF0000"/>
              </a:solidFill>
            </c:spPr>
          </c:dPt>
          <c:dLbls>
            <c:dLbl>
              <c:idx val="15"/>
              <c:dLblPos val="outEnd"/>
              <c:showCatName val="1"/>
            </c:dLbl>
            <c:delete val="1"/>
          </c:dLbls>
          <c:cat>
            <c:strRef>
              <c:f>'Fixed Broadband Pricing 2014'!$A$3:$A$42</c:f>
              <c:strCache>
                <c:ptCount val="40"/>
                <c:pt idx="0">
                  <c:v>United States</c:v>
                </c:pt>
                <c:pt idx="1">
                  <c:v>United Kingdom</c:v>
                </c:pt>
                <c:pt idx="2">
                  <c:v>Switzerland</c:v>
                </c:pt>
                <c:pt idx="3">
                  <c:v>Japan</c:v>
                </c:pt>
                <c:pt idx="4">
                  <c:v>Austria</c:v>
                </c:pt>
                <c:pt idx="5">
                  <c:v>Norway</c:v>
                </c:pt>
                <c:pt idx="6">
                  <c:v>Luxembourg</c:v>
                </c:pt>
                <c:pt idx="7">
                  <c:v>Ireland</c:v>
                </c:pt>
                <c:pt idx="8">
                  <c:v>France</c:v>
                </c:pt>
                <c:pt idx="9">
                  <c:v>Iceland</c:v>
                </c:pt>
                <c:pt idx="10">
                  <c:v>Sweden</c:v>
                </c:pt>
                <c:pt idx="11">
                  <c:v>Belgium</c:v>
                </c:pt>
                <c:pt idx="12">
                  <c:v>Finland</c:v>
                </c:pt>
                <c:pt idx="13">
                  <c:v>Denmark</c:v>
                </c:pt>
                <c:pt idx="14">
                  <c:v>Italy</c:v>
                </c:pt>
                <c:pt idx="15">
                  <c:v>Canada</c:v>
                </c:pt>
                <c:pt idx="16">
                  <c:v>Cyprus</c:v>
                </c:pt>
                <c:pt idx="17">
                  <c:v>Netherlands</c:v>
                </c:pt>
                <c:pt idx="18">
                  <c:v>Czech Republic</c:v>
                </c:pt>
                <c:pt idx="19">
                  <c:v>Poland</c:v>
                </c:pt>
                <c:pt idx="20">
                  <c:v>Latvia</c:v>
                </c:pt>
                <c:pt idx="21">
                  <c:v>Turkey</c:v>
                </c:pt>
                <c:pt idx="22">
                  <c:v>Romania</c:v>
                </c:pt>
                <c:pt idx="23">
                  <c:v>Germany</c:v>
                </c:pt>
                <c:pt idx="24">
                  <c:v>Australia</c:v>
                </c:pt>
                <c:pt idx="25">
                  <c:v>Greece</c:v>
                </c:pt>
                <c:pt idx="26">
                  <c:v>Lithuania</c:v>
                </c:pt>
                <c:pt idx="27">
                  <c:v>Spain</c:v>
                </c:pt>
                <c:pt idx="28">
                  <c:v>Slovenia</c:v>
                </c:pt>
                <c:pt idx="29">
                  <c:v>Korea</c:v>
                </c:pt>
                <c:pt idx="30">
                  <c:v>Slovakia</c:v>
                </c:pt>
                <c:pt idx="31">
                  <c:v>Estonia</c:v>
                </c:pt>
                <c:pt idx="32">
                  <c:v>Portugal</c:v>
                </c:pt>
                <c:pt idx="33">
                  <c:v>Malta</c:v>
                </c:pt>
                <c:pt idx="34">
                  <c:v>New Zealand</c:v>
                </c:pt>
                <c:pt idx="35">
                  <c:v>Bulgaria</c:v>
                </c:pt>
                <c:pt idx="36">
                  <c:v>Croatia</c:v>
                </c:pt>
                <c:pt idx="37">
                  <c:v>Chile</c:v>
                </c:pt>
                <c:pt idx="38">
                  <c:v>Hungary</c:v>
                </c:pt>
                <c:pt idx="39">
                  <c:v>Mexico</c:v>
                </c:pt>
              </c:strCache>
            </c:strRef>
          </c:cat>
          <c:val>
            <c:numRef>
              <c:f>'Fixed Broadband Pricing 2014'!$B$3:$B$42</c:f>
              <c:numCache>
                <c:formatCode>General</c:formatCode>
                <c:ptCount val="40"/>
                <c:pt idx="0">
                  <c:v>0.37</c:v>
                </c:pt>
                <c:pt idx="1">
                  <c:v>0.47</c:v>
                </c:pt>
                <c:pt idx="2">
                  <c:v>0.49</c:v>
                </c:pt>
                <c:pt idx="3">
                  <c:v>0.53</c:v>
                </c:pt>
                <c:pt idx="4">
                  <c:v>0.61</c:v>
                </c:pt>
                <c:pt idx="5">
                  <c:v>0.61</c:v>
                </c:pt>
                <c:pt idx="6">
                  <c:v>0.66</c:v>
                </c:pt>
                <c:pt idx="7">
                  <c:v>0.67</c:v>
                </c:pt>
                <c:pt idx="8">
                  <c:v>0.77</c:v>
                </c:pt>
                <c:pt idx="9">
                  <c:v>0.84</c:v>
                </c:pt>
                <c:pt idx="10">
                  <c:v>0.85</c:v>
                </c:pt>
                <c:pt idx="11">
                  <c:v>0.88</c:v>
                </c:pt>
                <c:pt idx="12">
                  <c:v>0.88</c:v>
                </c:pt>
                <c:pt idx="13">
                  <c:v>0.9</c:v>
                </c:pt>
                <c:pt idx="14">
                  <c:v>0.98</c:v>
                </c:pt>
                <c:pt idx="15">
                  <c:v>1.0</c:v>
                </c:pt>
                <c:pt idx="16">
                  <c:v>1.01</c:v>
                </c:pt>
                <c:pt idx="17">
                  <c:v>1.01</c:v>
                </c:pt>
                <c:pt idx="18">
                  <c:v>1.06</c:v>
                </c:pt>
                <c:pt idx="19">
                  <c:v>1.12</c:v>
                </c:pt>
                <c:pt idx="20">
                  <c:v>1.14</c:v>
                </c:pt>
                <c:pt idx="21">
                  <c:v>1.15</c:v>
                </c:pt>
                <c:pt idx="22">
                  <c:v>1.15</c:v>
                </c:pt>
                <c:pt idx="23">
                  <c:v>1.18</c:v>
                </c:pt>
                <c:pt idx="24">
                  <c:v>1.21</c:v>
                </c:pt>
                <c:pt idx="25">
                  <c:v>1.23</c:v>
                </c:pt>
                <c:pt idx="26">
                  <c:v>1.24</c:v>
                </c:pt>
                <c:pt idx="27">
                  <c:v>1.28</c:v>
                </c:pt>
                <c:pt idx="28">
                  <c:v>1.3</c:v>
                </c:pt>
                <c:pt idx="29">
                  <c:v>1.32</c:v>
                </c:pt>
                <c:pt idx="30">
                  <c:v>1.34</c:v>
                </c:pt>
                <c:pt idx="31">
                  <c:v>1.43</c:v>
                </c:pt>
                <c:pt idx="32">
                  <c:v>1.61</c:v>
                </c:pt>
                <c:pt idx="33">
                  <c:v>1.79</c:v>
                </c:pt>
                <c:pt idx="34">
                  <c:v>1.79</c:v>
                </c:pt>
                <c:pt idx="35">
                  <c:v>1.86</c:v>
                </c:pt>
                <c:pt idx="36">
                  <c:v>2.02</c:v>
                </c:pt>
                <c:pt idx="37">
                  <c:v>2.21</c:v>
                </c:pt>
                <c:pt idx="38">
                  <c:v>2.22</c:v>
                </c:pt>
                <c:pt idx="39">
                  <c:v>3.17</c:v>
                </c:pt>
              </c:numCache>
            </c:numRef>
          </c:val>
        </c:ser>
        <c:axId val="258497160"/>
        <c:axId val="258446536"/>
      </c:barChart>
      <c:catAx>
        <c:axId val="258497160"/>
        <c:scaling>
          <c:orientation val="minMax"/>
        </c:scaling>
        <c:axPos val="b"/>
        <c:tickLblPos val="nextTo"/>
        <c:crossAx val="258446536"/>
        <c:crosses val="autoZero"/>
        <c:auto val="1"/>
        <c:lblAlgn val="ctr"/>
        <c:lblOffset val="100"/>
        <c:tickLblSkip val="1"/>
        <c:tickMarkSkip val="1"/>
      </c:catAx>
      <c:valAx>
        <c:axId val="258446536"/>
        <c:scaling>
          <c:orientation val="minMax"/>
        </c:scaling>
        <c:axPos val="l"/>
        <c:majorGridlines/>
        <c:numFmt formatCode="General" sourceLinked="1"/>
        <c:tickLblPos val="nextTo"/>
        <c:crossAx val="258497160"/>
        <c:crosses val="autoZero"/>
        <c:crossBetween val="between"/>
      </c:valAx>
    </c:plotArea>
    <c:plotVisOnly val="1"/>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800" b="1" i="0" baseline="0"/>
              <a:t>Wireless as % GNI  in OECD + EU Countries (2013)</a:t>
            </a:r>
          </a:p>
        </c:rich>
      </c:tx>
    </c:title>
    <c:plotArea>
      <c:layout/>
      <c:barChart>
        <c:barDir val="col"/>
        <c:grouping val="clustered"/>
        <c:ser>
          <c:idx val="0"/>
          <c:order val="0"/>
          <c:tx>
            <c:strRef>
              <c:f>'Mobile Wireless Pricing 2014'!$B$2</c:f>
              <c:strCache>
                <c:ptCount val="1"/>
                <c:pt idx="0">
                  <c:v>as % of GNI p.c.</c:v>
                </c:pt>
              </c:strCache>
            </c:strRef>
          </c:tx>
          <c:cat>
            <c:strRef>
              <c:f>'Mobile Wireless Pricing 2014'!$A$3:$A$42</c:f>
              <c:strCache>
                <c:ptCount val="40"/>
                <c:pt idx="0">
                  <c:v>Denmark</c:v>
                </c:pt>
                <c:pt idx="1">
                  <c:v>Norway</c:v>
                </c:pt>
                <c:pt idx="2">
                  <c:v>Luxembourg</c:v>
                </c:pt>
                <c:pt idx="3">
                  <c:v>Australia</c:v>
                </c:pt>
                <c:pt idx="4">
                  <c:v>Austria</c:v>
                </c:pt>
                <c:pt idx="5">
                  <c:v>Finland</c:v>
                </c:pt>
                <c:pt idx="6">
                  <c:v>Sweden</c:v>
                </c:pt>
                <c:pt idx="7">
                  <c:v>Cyprus</c:v>
                </c:pt>
                <c:pt idx="8">
                  <c:v>Germany</c:v>
                </c:pt>
                <c:pt idx="9">
                  <c:v>United Kingdom</c:v>
                </c:pt>
                <c:pt idx="10">
                  <c:v>Switzerland</c:v>
                </c:pt>
                <c:pt idx="11">
                  <c:v>Greece</c:v>
                </c:pt>
                <c:pt idx="12">
                  <c:v>New Zealand</c:v>
                </c:pt>
                <c:pt idx="13">
                  <c:v>Italy</c:v>
                </c:pt>
                <c:pt idx="14">
                  <c:v>Iceland</c:v>
                </c:pt>
                <c:pt idx="15">
                  <c:v>Canada</c:v>
                </c:pt>
                <c:pt idx="16">
                  <c:v>Lithuania</c:v>
                </c:pt>
                <c:pt idx="17">
                  <c:v>United States</c:v>
                </c:pt>
                <c:pt idx="18">
                  <c:v>Poland</c:v>
                </c:pt>
                <c:pt idx="19">
                  <c:v>Latvia</c:v>
                </c:pt>
                <c:pt idx="20">
                  <c:v>Japan</c:v>
                </c:pt>
                <c:pt idx="21">
                  <c:v>Belgium</c:v>
                </c:pt>
                <c:pt idx="22">
                  <c:v>Korea</c:v>
                </c:pt>
                <c:pt idx="23">
                  <c:v>Portugal</c:v>
                </c:pt>
                <c:pt idx="24">
                  <c:v>Netherlands</c:v>
                </c:pt>
                <c:pt idx="25">
                  <c:v>Czech Republic</c:v>
                </c:pt>
                <c:pt idx="26">
                  <c:v>Slovakia</c:v>
                </c:pt>
                <c:pt idx="27">
                  <c:v>France</c:v>
                </c:pt>
                <c:pt idx="28">
                  <c:v>Ireland</c:v>
                </c:pt>
                <c:pt idx="29">
                  <c:v>Slovenia</c:v>
                </c:pt>
                <c:pt idx="30">
                  <c:v>Mexico</c:v>
                </c:pt>
                <c:pt idx="31">
                  <c:v>Malta</c:v>
                </c:pt>
                <c:pt idx="32">
                  <c:v>Spain</c:v>
                </c:pt>
                <c:pt idx="33">
                  <c:v>Estonia</c:v>
                </c:pt>
                <c:pt idx="34">
                  <c:v>Croatia</c:v>
                </c:pt>
                <c:pt idx="35">
                  <c:v>Chile</c:v>
                </c:pt>
                <c:pt idx="36">
                  <c:v>Hungary</c:v>
                </c:pt>
                <c:pt idx="37">
                  <c:v>Turkey</c:v>
                </c:pt>
                <c:pt idx="38">
                  <c:v>Romania</c:v>
                </c:pt>
                <c:pt idx="39">
                  <c:v>Bulgaria</c:v>
                </c:pt>
              </c:strCache>
            </c:strRef>
          </c:cat>
          <c:val>
            <c:numRef>
              <c:f>'Mobile Wireless Pricing 2014'!$B$3:$B$42</c:f>
              <c:numCache>
                <c:formatCode>General</c:formatCode>
                <c:ptCount val="40"/>
                <c:pt idx="0">
                  <c:v>0.19</c:v>
                </c:pt>
                <c:pt idx="1">
                  <c:v>0.27</c:v>
                </c:pt>
                <c:pt idx="2">
                  <c:v>0.31</c:v>
                </c:pt>
                <c:pt idx="3">
                  <c:v>0.33</c:v>
                </c:pt>
                <c:pt idx="4">
                  <c:v>0.33</c:v>
                </c:pt>
                <c:pt idx="5">
                  <c:v>0.34</c:v>
                </c:pt>
                <c:pt idx="6">
                  <c:v>0.38</c:v>
                </c:pt>
                <c:pt idx="7">
                  <c:v>0.39</c:v>
                </c:pt>
                <c:pt idx="8">
                  <c:v>0.46</c:v>
                </c:pt>
                <c:pt idx="9">
                  <c:v>0.47</c:v>
                </c:pt>
                <c:pt idx="10">
                  <c:v>0.48</c:v>
                </c:pt>
                <c:pt idx="11">
                  <c:v>0.49</c:v>
                </c:pt>
                <c:pt idx="12">
                  <c:v>0.52</c:v>
                </c:pt>
                <c:pt idx="13">
                  <c:v>0.54</c:v>
                </c:pt>
                <c:pt idx="14">
                  <c:v>0.64</c:v>
                </c:pt>
                <c:pt idx="15">
                  <c:v>0.68</c:v>
                </c:pt>
                <c:pt idx="16">
                  <c:v>0.72</c:v>
                </c:pt>
                <c:pt idx="17">
                  <c:v>0.8</c:v>
                </c:pt>
                <c:pt idx="18">
                  <c:v>0.83</c:v>
                </c:pt>
                <c:pt idx="19">
                  <c:v>0.86</c:v>
                </c:pt>
                <c:pt idx="20">
                  <c:v>0.87</c:v>
                </c:pt>
                <c:pt idx="21">
                  <c:v>0.88</c:v>
                </c:pt>
                <c:pt idx="22">
                  <c:v>0.9</c:v>
                </c:pt>
                <c:pt idx="23">
                  <c:v>0.9</c:v>
                </c:pt>
                <c:pt idx="24">
                  <c:v>0.98</c:v>
                </c:pt>
                <c:pt idx="25">
                  <c:v>1.0</c:v>
                </c:pt>
                <c:pt idx="26">
                  <c:v>1.08</c:v>
                </c:pt>
                <c:pt idx="27">
                  <c:v>1.11</c:v>
                </c:pt>
                <c:pt idx="28">
                  <c:v>1.12</c:v>
                </c:pt>
                <c:pt idx="29">
                  <c:v>1.25</c:v>
                </c:pt>
                <c:pt idx="30">
                  <c:v>1.34</c:v>
                </c:pt>
                <c:pt idx="31">
                  <c:v>1.35</c:v>
                </c:pt>
                <c:pt idx="32">
                  <c:v>1.52</c:v>
                </c:pt>
                <c:pt idx="33">
                  <c:v>1.58</c:v>
                </c:pt>
                <c:pt idx="34">
                  <c:v>1.73</c:v>
                </c:pt>
                <c:pt idx="35">
                  <c:v>1.81</c:v>
                </c:pt>
                <c:pt idx="36">
                  <c:v>2.24</c:v>
                </c:pt>
                <c:pt idx="37">
                  <c:v>2.47</c:v>
                </c:pt>
                <c:pt idx="38">
                  <c:v>3.09</c:v>
                </c:pt>
                <c:pt idx="39">
                  <c:v>5.42</c:v>
                </c:pt>
              </c:numCache>
            </c:numRef>
          </c:val>
        </c:ser>
        <c:axId val="258396264"/>
        <c:axId val="258418216"/>
      </c:barChart>
      <c:catAx>
        <c:axId val="258396264"/>
        <c:scaling>
          <c:orientation val="minMax"/>
        </c:scaling>
        <c:axPos val="b"/>
        <c:tickLblPos val="nextTo"/>
        <c:crossAx val="258418216"/>
        <c:crosses val="autoZero"/>
        <c:auto val="1"/>
        <c:lblAlgn val="ctr"/>
        <c:lblOffset val="100"/>
        <c:tickLblSkip val="1"/>
        <c:tickMarkSkip val="1"/>
      </c:catAx>
      <c:valAx>
        <c:axId val="258418216"/>
        <c:scaling>
          <c:orientation val="minMax"/>
        </c:scaling>
        <c:axPos val="l"/>
        <c:majorGridlines/>
        <c:numFmt formatCode="General" sourceLinked="1"/>
        <c:tickLblPos val="nextTo"/>
        <c:crossAx val="258396264"/>
        <c:crosses val="autoZero"/>
        <c:crossBetween val="between"/>
      </c:valAx>
    </c:plotArea>
    <c:plotVisOnly val="1"/>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800" b="1" i="0" baseline="0"/>
              <a:t>Wireline Broadband Affordability PPP in OECD + EU Countries (2013) </a:t>
            </a:r>
            <a:endParaRPr lang="en-US"/>
          </a:p>
        </c:rich>
      </c:tx>
    </c:title>
    <c:plotArea>
      <c:layout/>
      <c:barChart>
        <c:barDir val="col"/>
        <c:grouping val="clustered"/>
        <c:ser>
          <c:idx val="0"/>
          <c:order val="0"/>
          <c:tx>
            <c:strRef>
              <c:f>'Mobile Wireless Pricing 2014'!$F$2</c:f>
              <c:strCache>
                <c:ptCount val="1"/>
                <c:pt idx="0">
                  <c:v>$ PPP</c:v>
                </c:pt>
              </c:strCache>
            </c:strRef>
          </c:tx>
          <c:cat>
            <c:strRef>
              <c:f>'Mobile Wireless Pricing 2014'!$E$3:$E$42</c:f>
              <c:strCache>
                <c:ptCount val="40"/>
                <c:pt idx="0">
                  <c:v>Denmark</c:v>
                </c:pt>
                <c:pt idx="1">
                  <c:v>Cyprus</c:v>
                </c:pt>
                <c:pt idx="2">
                  <c:v>Greece</c:v>
                </c:pt>
                <c:pt idx="3">
                  <c:v>Finland</c:v>
                </c:pt>
                <c:pt idx="4">
                  <c:v>New Zealand</c:v>
                </c:pt>
                <c:pt idx="5">
                  <c:v>Austria</c:v>
                </c:pt>
                <c:pt idx="6">
                  <c:v>United Kingdom</c:v>
                </c:pt>
                <c:pt idx="7">
                  <c:v>Australia</c:v>
                </c:pt>
                <c:pt idx="8">
                  <c:v>Lithuania</c:v>
                </c:pt>
                <c:pt idx="9">
                  <c:v>Luxembourg</c:v>
                </c:pt>
                <c:pt idx="10">
                  <c:v>Italy</c:v>
                </c:pt>
                <c:pt idx="11">
                  <c:v>Sweden</c:v>
                </c:pt>
                <c:pt idx="12">
                  <c:v>Norway</c:v>
                </c:pt>
                <c:pt idx="13">
                  <c:v>Poland</c:v>
                </c:pt>
                <c:pt idx="14">
                  <c:v>Mexico</c:v>
                </c:pt>
                <c:pt idx="15">
                  <c:v>Germany</c:v>
                </c:pt>
                <c:pt idx="16">
                  <c:v>Portugal</c:v>
                </c:pt>
                <c:pt idx="17">
                  <c:v>Iceland</c:v>
                </c:pt>
                <c:pt idx="18">
                  <c:v>Latvia</c:v>
                </c:pt>
                <c:pt idx="19">
                  <c:v>Switzerland</c:v>
                </c:pt>
                <c:pt idx="20">
                  <c:v>Slovakia</c:v>
                </c:pt>
                <c:pt idx="21">
                  <c:v>Korea</c:v>
                </c:pt>
                <c:pt idx="22">
                  <c:v>Czech Republic</c:v>
                </c:pt>
                <c:pt idx="23">
                  <c:v>Canada</c:v>
                </c:pt>
                <c:pt idx="24">
                  <c:v>Malta</c:v>
                </c:pt>
                <c:pt idx="25">
                  <c:v>Croatia</c:v>
                </c:pt>
                <c:pt idx="26">
                  <c:v>Slovenia</c:v>
                </c:pt>
                <c:pt idx="27">
                  <c:v>Estonia</c:v>
                </c:pt>
                <c:pt idx="28">
                  <c:v>Belgium</c:v>
                </c:pt>
                <c:pt idx="29">
                  <c:v>Ireland</c:v>
                </c:pt>
                <c:pt idx="30">
                  <c:v>Japan</c:v>
                </c:pt>
                <c:pt idx="31">
                  <c:v>Chile</c:v>
                </c:pt>
                <c:pt idx="32">
                  <c:v>France</c:v>
                </c:pt>
                <c:pt idx="33">
                  <c:v>Netherlands</c:v>
                </c:pt>
                <c:pt idx="34">
                  <c:v>United States</c:v>
                </c:pt>
                <c:pt idx="35">
                  <c:v>Turkey</c:v>
                </c:pt>
                <c:pt idx="36">
                  <c:v>Spain</c:v>
                </c:pt>
                <c:pt idx="37">
                  <c:v>Hungary</c:v>
                </c:pt>
                <c:pt idx="38">
                  <c:v>Romania</c:v>
                </c:pt>
                <c:pt idx="39">
                  <c:v>Bulgaria</c:v>
                </c:pt>
              </c:strCache>
            </c:strRef>
          </c:cat>
          <c:val>
            <c:numRef>
              <c:f>'Mobile Wireless Pricing 2014'!$F$3:$F$42</c:f>
              <c:numCache>
                <c:formatCode>General</c:formatCode>
                <c:ptCount val="40"/>
                <c:pt idx="0">
                  <c:v>6.58</c:v>
                </c:pt>
                <c:pt idx="1">
                  <c:v>8.38</c:v>
                </c:pt>
                <c:pt idx="2">
                  <c:v>9.69</c:v>
                </c:pt>
                <c:pt idx="3">
                  <c:v>10.58</c:v>
                </c:pt>
                <c:pt idx="4">
                  <c:v>12.13</c:v>
                </c:pt>
                <c:pt idx="5">
                  <c:v>12.16</c:v>
                </c:pt>
                <c:pt idx="6">
                  <c:v>12.68</c:v>
                </c:pt>
                <c:pt idx="7">
                  <c:v>12.77</c:v>
                </c:pt>
                <c:pt idx="8">
                  <c:v>12.99</c:v>
                </c:pt>
                <c:pt idx="9">
                  <c:v>14.03</c:v>
                </c:pt>
                <c:pt idx="10">
                  <c:v>14.35</c:v>
                </c:pt>
                <c:pt idx="11">
                  <c:v>14.51</c:v>
                </c:pt>
                <c:pt idx="12">
                  <c:v>14.69</c:v>
                </c:pt>
                <c:pt idx="13">
                  <c:v>15.14</c:v>
                </c:pt>
                <c:pt idx="14">
                  <c:v>15.8</c:v>
                </c:pt>
                <c:pt idx="15">
                  <c:v>16.39</c:v>
                </c:pt>
                <c:pt idx="16">
                  <c:v>18.33</c:v>
                </c:pt>
                <c:pt idx="17">
                  <c:v>19.87</c:v>
                </c:pt>
                <c:pt idx="18">
                  <c:v>20.28</c:v>
                </c:pt>
                <c:pt idx="19">
                  <c:v>21.41</c:v>
                </c:pt>
                <c:pt idx="20">
                  <c:v>21.5</c:v>
                </c:pt>
                <c:pt idx="21">
                  <c:v>22.24</c:v>
                </c:pt>
                <c:pt idx="22">
                  <c:v>22.67</c:v>
                </c:pt>
                <c:pt idx="23">
                  <c:v>25.46</c:v>
                </c:pt>
                <c:pt idx="24">
                  <c:v>26.51</c:v>
                </c:pt>
                <c:pt idx="25">
                  <c:v>26.79</c:v>
                </c:pt>
                <c:pt idx="26">
                  <c:v>26.96</c:v>
                </c:pt>
                <c:pt idx="27">
                  <c:v>27.78</c:v>
                </c:pt>
                <c:pt idx="28">
                  <c:v>28.66</c:v>
                </c:pt>
                <c:pt idx="29">
                  <c:v>31.26</c:v>
                </c:pt>
                <c:pt idx="30">
                  <c:v>31.8</c:v>
                </c:pt>
                <c:pt idx="31">
                  <c:v>33.33</c:v>
                </c:pt>
                <c:pt idx="32">
                  <c:v>34.11</c:v>
                </c:pt>
                <c:pt idx="33">
                  <c:v>34.73</c:v>
                </c:pt>
                <c:pt idx="34">
                  <c:v>35.62</c:v>
                </c:pt>
                <c:pt idx="35">
                  <c:v>37.16</c:v>
                </c:pt>
                <c:pt idx="36">
                  <c:v>37.62</c:v>
                </c:pt>
                <c:pt idx="37">
                  <c:v>40.1</c:v>
                </c:pt>
                <c:pt idx="38">
                  <c:v>40.32</c:v>
                </c:pt>
                <c:pt idx="39">
                  <c:v>63.03</c:v>
                </c:pt>
              </c:numCache>
            </c:numRef>
          </c:val>
        </c:ser>
        <c:axId val="258362072"/>
        <c:axId val="258365224"/>
      </c:barChart>
      <c:catAx>
        <c:axId val="258362072"/>
        <c:scaling>
          <c:orientation val="minMax"/>
        </c:scaling>
        <c:axPos val="b"/>
        <c:tickLblPos val="nextTo"/>
        <c:crossAx val="258365224"/>
        <c:crosses val="autoZero"/>
        <c:auto val="1"/>
        <c:lblAlgn val="ctr"/>
        <c:lblOffset val="100"/>
        <c:tickLblSkip val="1"/>
        <c:tickMarkSkip val="1"/>
      </c:catAx>
      <c:valAx>
        <c:axId val="258365224"/>
        <c:scaling>
          <c:orientation val="minMax"/>
        </c:scaling>
        <c:axPos val="l"/>
        <c:majorGridlines/>
        <c:numFmt formatCode="General" sourceLinked="1"/>
        <c:tickLblPos val="nextTo"/>
        <c:crossAx val="258362072"/>
        <c:crosses val="autoZero"/>
        <c:crossBetween val="between"/>
      </c:valAx>
    </c:plotArea>
    <c:plotVisOnly val="1"/>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600"/>
              <a:t>NGA Access ≥25/30 Mbps (December 2014/June 2015)</a:t>
            </a:r>
          </a:p>
        </c:rich>
      </c:tx>
    </c:title>
    <c:plotArea>
      <c:layout/>
      <c:barChart>
        <c:barDir val="col"/>
        <c:grouping val="clustered"/>
        <c:ser>
          <c:idx val="0"/>
          <c:order val="0"/>
          <c:tx>
            <c:strRef>
              <c:f>'NGA Access'!$B$2</c:f>
              <c:strCache>
                <c:ptCount val="1"/>
                <c:pt idx="0">
                  <c:v>NGA Access ≥25/30 Mbps</c:v>
                </c:pt>
              </c:strCache>
            </c:strRef>
          </c:tx>
          <c:dLbls>
            <c:dLbl>
              <c:idx val="28"/>
              <c:dLblPos val="outEnd"/>
              <c:showCatName val="1"/>
            </c:dLbl>
            <c:delete val="1"/>
          </c:dLbls>
          <c:cat>
            <c:strRef>
              <c:f>'NGA Access'!$A$3:$A$44</c:f>
              <c:strCache>
                <c:ptCount val="42"/>
                <c:pt idx="0">
                  <c:v>Australia</c:v>
                </c:pt>
                <c:pt idx="1">
                  <c:v>Chile</c:v>
                </c:pt>
                <c:pt idx="2">
                  <c:v>Israel</c:v>
                </c:pt>
                <c:pt idx="3">
                  <c:v>Japan</c:v>
                </c:pt>
                <c:pt idx="4">
                  <c:v>Korea</c:v>
                </c:pt>
                <c:pt idx="5">
                  <c:v>Mexico</c:v>
                </c:pt>
                <c:pt idx="6">
                  <c:v>New Zealand</c:v>
                </c:pt>
                <c:pt idx="7">
                  <c:v>Switzerland</c:v>
                </c:pt>
                <c:pt idx="8">
                  <c:v>Turkey</c:v>
                </c:pt>
                <c:pt idx="9">
                  <c:v>Greece</c:v>
                </c:pt>
                <c:pt idx="10">
                  <c:v>Italy</c:v>
                </c:pt>
                <c:pt idx="11">
                  <c:v>France</c:v>
                </c:pt>
                <c:pt idx="12">
                  <c:v>Poland</c:v>
                </c:pt>
                <c:pt idx="13">
                  <c:v>Croatia</c:v>
                </c:pt>
                <c:pt idx="14">
                  <c:v>Slovak Republic</c:v>
                </c:pt>
                <c:pt idx="15">
                  <c:v>Czech Republic</c:v>
                </c:pt>
                <c:pt idx="16">
                  <c:v>Romania</c:v>
                </c:pt>
                <c:pt idx="17">
                  <c:v>EU Avg</c:v>
                </c:pt>
                <c:pt idx="18">
                  <c:v>Bulgaria</c:v>
                </c:pt>
                <c:pt idx="19">
                  <c:v>Ireland</c:v>
                </c:pt>
                <c:pt idx="20">
                  <c:v>Spain</c:v>
                </c:pt>
                <c:pt idx="21">
                  <c:v>Finland</c:v>
                </c:pt>
                <c:pt idx="22">
                  <c:v>Sweden</c:v>
                </c:pt>
                <c:pt idx="23">
                  <c:v>Norway</c:v>
                </c:pt>
                <c:pt idx="24">
                  <c:v>Slovenia</c:v>
                </c:pt>
                <c:pt idx="25">
                  <c:v>Hungary</c:v>
                </c:pt>
                <c:pt idx="26">
                  <c:v>Cyprus</c:v>
                </c:pt>
                <c:pt idx="27">
                  <c:v>Germany</c:v>
                </c:pt>
                <c:pt idx="28">
                  <c:v>Canada</c:v>
                </c:pt>
                <c:pt idx="29">
                  <c:v>Estonia</c:v>
                </c:pt>
                <c:pt idx="30">
                  <c:v>United States</c:v>
                </c:pt>
                <c:pt idx="31">
                  <c:v>Austria</c:v>
                </c:pt>
                <c:pt idx="32">
                  <c:v>United Kingdom</c:v>
                </c:pt>
                <c:pt idx="33">
                  <c:v>Portugal</c:v>
                </c:pt>
                <c:pt idx="34">
                  <c:v>Iceland</c:v>
                </c:pt>
                <c:pt idx="35">
                  <c:v>Latvia</c:v>
                </c:pt>
                <c:pt idx="36">
                  <c:v>Denmark</c:v>
                </c:pt>
                <c:pt idx="37">
                  <c:v>Luxembourg</c:v>
                </c:pt>
                <c:pt idx="38">
                  <c:v>Belgium</c:v>
                </c:pt>
                <c:pt idx="39">
                  <c:v>Lithuania</c:v>
                </c:pt>
                <c:pt idx="40">
                  <c:v>Netherlands</c:v>
                </c:pt>
                <c:pt idx="41">
                  <c:v>Malta</c:v>
                </c:pt>
              </c:strCache>
            </c:strRef>
          </c:cat>
          <c:val>
            <c:numRef>
              <c:f>'NGA Access'!$B$3:$B$44</c:f>
              <c:numCache>
                <c:formatCode>_(* #,##0.0_);_(* \(#,##0.0\);_(* "-"??_);_(@_)</c:formatCode>
                <c:ptCount val="42"/>
                <c:pt idx="1">
                  <c:v>0.0</c:v>
                </c:pt>
                <c:pt idx="2">
                  <c:v>0.0</c:v>
                </c:pt>
                <c:pt idx="3">
                  <c:v>0.0</c:v>
                </c:pt>
                <c:pt idx="4">
                  <c:v>0.0</c:v>
                </c:pt>
                <c:pt idx="5">
                  <c:v>0.0</c:v>
                </c:pt>
                <c:pt idx="6">
                  <c:v>0.0</c:v>
                </c:pt>
                <c:pt idx="7">
                  <c:v>0.0</c:v>
                </c:pt>
                <c:pt idx="8">
                  <c:v>0.0</c:v>
                </c:pt>
                <c:pt idx="9">
                  <c:v>34.01067736525282</c:v>
                </c:pt>
                <c:pt idx="10">
                  <c:v>36.2955199065141</c:v>
                </c:pt>
                <c:pt idx="11">
                  <c:v>42.60824837502912</c:v>
                </c:pt>
                <c:pt idx="12">
                  <c:v>53.36653872638024</c:v>
                </c:pt>
                <c:pt idx="13">
                  <c:v>56.95252210512995</c:v>
                </c:pt>
                <c:pt idx="14">
                  <c:v>62.50839378133707</c:v>
                </c:pt>
                <c:pt idx="15">
                  <c:v>67.30973676307956</c:v>
                </c:pt>
                <c:pt idx="16">
                  <c:v>69.24065764570813</c:v>
                </c:pt>
                <c:pt idx="17">
                  <c:v>68.0778281071468</c:v>
                </c:pt>
                <c:pt idx="18">
                  <c:v>69.40219879344926</c:v>
                </c:pt>
                <c:pt idx="19">
                  <c:v>70.74092464618317</c:v>
                </c:pt>
                <c:pt idx="20">
                  <c:v>73.23276519178179</c:v>
                </c:pt>
                <c:pt idx="21">
                  <c:v>75.08929543763671</c:v>
                </c:pt>
                <c:pt idx="22">
                  <c:v>76.3966</c:v>
                </c:pt>
                <c:pt idx="23">
                  <c:v>77.97045164419317</c:v>
                </c:pt>
                <c:pt idx="24">
                  <c:v>78.2132577253198</c:v>
                </c:pt>
                <c:pt idx="25">
                  <c:v>79.68404989990393</c:v>
                </c:pt>
                <c:pt idx="26">
                  <c:v>80.1131337209168</c:v>
                </c:pt>
                <c:pt idx="27">
                  <c:v>80.80000000000001</c:v>
                </c:pt>
                <c:pt idx="28">
                  <c:v>82.0</c:v>
                </c:pt>
                <c:pt idx="29">
                  <c:v>83.0</c:v>
                </c:pt>
                <c:pt idx="30">
                  <c:v>85.3</c:v>
                </c:pt>
                <c:pt idx="31">
                  <c:v>88.16056717168846</c:v>
                </c:pt>
                <c:pt idx="32">
                  <c:v>88.54572454858368</c:v>
                </c:pt>
                <c:pt idx="33">
                  <c:v>89.11484792273964</c:v>
                </c:pt>
                <c:pt idx="34">
                  <c:v>89.59086549716434</c:v>
                </c:pt>
                <c:pt idx="35">
                  <c:v>89.5814928485005</c:v>
                </c:pt>
                <c:pt idx="36">
                  <c:v>92.0</c:v>
                </c:pt>
                <c:pt idx="37">
                  <c:v>94.4167666425503</c:v>
                </c:pt>
                <c:pt idx="38">
                  <c:v>98.8409698175527</c:v>
                </c:pt>
                <c:pt idx="39">
                  <c:v>97.28577348330364</c:v>
                </c:pt>
                <c:pt idx="40">
                  <c:v>98.41074277386012</c:v>
                </c:pt>
                <c:pt idx="41">
                  <c:v>100.0</c:v>
                </c:pt>
              </c:numCache>
            </c:numRef>
          </c:val>
        </c:ser>
        <c:axId val="262074600"/>
        <c:axId val="262077400"/>
      </c:barChart>
      <c:catAx>
        <c:axId val="262074600"/>
        <c:scaling>
          <c:orientation val="minMax"/>
        </c:scaling>
        <c:axPos val="b"/>
        <c:tickLblPos val="nextTo"/>
        <c:crossAx val="262077400"/>
        <c:crosses val="autoZero"/>
        <c:auto val="1"/>
        <c:lblAlgn val="ctr"/>
        <c:lblOffset val="100"/>
        <c:tickLblSkip val="1"/>
        <c:tickMarkSkip val="1"/>
      </c:catAx>
      <c:valAx>
        <c:axId val="262077400"/>
        <c:scaling>
          <c:orientation val="minMax"/>
        </c:scaling>
        <c:axPos val="l"/>
        <c:majorGridlines/>
        <c:numFmt formatCode="_(* #,##0.00_);_(* \(#,##0.00\);_(* &quot;-&quot;??_);_(@_)" sourceLinked="1"/>
        <c:tickLblPos val="nextTo"/>
        <c:crossAx val="262074600"/>
        <c:crosses val="autoZero"/>
        <c:crossBetween val="between"/>
      </c:valAx>
    </c:plotArea>
    <c:plotVisOnly val="1"/>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Ultrafast Access ≥ 100 Mbps, 2014 </a:t>
            </a:r>
          </a:p>
        </c:rich>
      </c:tx>
    </c:title>
    <c:plotArea>
      <c:layout/>
      <c:barChart>
        <c:barDir val="col"/>
        <c:grouping val="clustered"/>
        <c:ser>
          <c:idx val="0"/>
          <c:order val="0"/>
          <c:tx>
            <c:strRef>
              <c:f>'100 Mbps Access'!$B$1</c:f>
              <c:strCache>
                <c:ptCount val="1"/>
                <c:pt idx="0">
                  <c:v>Ultrafast Access ≥ 100 Mbps</c:v>
                </c:pt>
              </c:strCache>
            </c:strRef>
          </c:tx>
          <c:spPr>
            <a:ln>
              <a:noFill/>
            </a:ln>
          </c:spPr>
          <c:dPt>
            <c:idx val="22"/>
            <c:spPr>
              <a:solidFill>
                <a:srgbClr val="FF6600"/>
              </a:solidFill>
              <a:ln>
                <a:noFill/>
              </a:ln>
            </c:spPr>
          </c:dPt>
          <c:dLbls>
            <c:dLbl>
              <c:idx val="22"/>
              <c:dLblPos val="outEnd"/>
              <c:showCatName val="1"/>
            </c:dLbl>
            <c:delete val="1"/>
          </c:dLbls>
          <c:cat>
            <c:strRef>
              <c:f>'100 Mbps Access'!$A$2:$A$34</c:f>
              <c:strCache>
                <c:ptCount val="33"/>
                <c:pt idx="0">
                  <c:v>Poland</c:v>
                </c:pt>
                <c:pt idx="1">
                  <c:v>Bulgaria</c:v>
                </c:pt>
                <c:pt idx="2">
                  <c:v>Italy</c:v>
                </c:pt>
                <c:pt idx="3">
                  <c:v>Croatio</c:v>
                </c:pt>
                <c:pt idx="4">
                  <c:v>France</c:v>
                </c:pt>
                <c:pt idx="5">
                  <c:v>Norway</c:v>
                </c:pt>
                <c:pt idx="6">
                  <c:v>Finland</c:v>
                </c:pt>
                <c:pt idx="7">
                  <c:v>Czech Republic</c:v>
                </c:pt>
                <c:pt idx="8">
                  <c:v>Ireland</c:v>
                </c:pt>
                <c:pt idx="9">
                  <c:v>Austria</c:v>
                </c:pt>
                <c:pt idx="10">
                  <c:v>EU 28</c:v>
                </c:pt>
                <c:pt idx="11">
                  <c:v>UK</c:v>
                </c:pt>
                <c:pt idx="12">
                  <c:v>Iceland</c:v>
                </c:pt>
                <c:pt idx="13">
                  <c:v>Slovenia</c:v>
                </c:pt>
                <c:pt idx="14">
                  <c:v>Slovakia</c:v>
                </c:pt>
                <c:pt idx="15">
                  <c:v>Estonia</c:v>
                </c:pt>
                <c:pt idx="16">
                  <c:v>Sweden</c:v>
                </c:pt>
                <c:pt idx="17">
                  <c:v>Romania</c:v>
                </c:pt>
                <c:pt idx="18">
                  <c:v>Germany</c:v>
                </c:pt>
                <c:pt idx="19">
                  <c:v>United States</c:v>
                </c:pt>
                <c:pt idx="20">
                  <c:v>Hungary</c:v>
                </c:pt>
                <c:pt idx="21">
                  <c:v>Spain</c:v>
                </c:pt>
                <c:pt idx="22">
                  <c:v>Canada</c:v>
                </c:pt>
                <c:pt idx="23">
                  <c:v>Cyprus</c:v>
                </c:pt>
                <c:pt idx="24">
                  <c:v>Luxembourg</c:v>
                </c:pt>
                <c:pt idx="25">
                  <c:v>Denmark</c:v>
                </c:pt>
                <c:pt idx="26">
                  <c:v>Latvia</c:v>
                </c:pt>
                <c:pt idx="27">
                  <c:v>Portugal</c:v>
                </c:pt>
                <c:pt idx="28">
                  <c:v>Belgium</c:v>
                </c:pt>
                <c:pt idx="29">
                  <c:v>Lithuania</c:v>
                </c:pt>
                <c:pt idx="30">
                  <c:v>Netherlands</c:v>
                </c:pt>
                <c:pt idx="31">
                  <c:v>Switzerland</c:v>
                </c:pt>
                <c:pt idx="32">
                  <c:v>Malta</c:v>
                </c:pt>
              </c:strCache>
            </c:strRef>
          </c:cat>
          <c:val>
            <c:numRef>
              <c:f>'100 Mbps Access'!$B$2:$B$34</c:f>
              <c:numCache>
                <c:formatCode>0.0%</c:formatCode>
                <c:ptCount val="33"/>
                <c:pt idx="0">
                  <c:v>0.134548629638354</c:v>
                </c:pt>
                <c:pt idx="1">
                  <c:v>0.150738090921948</c:v>
                </c:pt>
                <c:pt idx="2">
                  <c:v>0.194975141754234</c:v>
                </c:pt>
                <c:pt idx="3">
                  <c:v>0.21785398073061</c:v>
                </c:pt>
                <c:pt idx="4">
                  <c:v>0.268974531183814</c:v>
                </c:pt>
                <c:pt idx="5">
                  <c:v>0.28</c:v>
                </c:pt>
                <c:pt idx="6">
                  <c:v>0.33724478466921</c:v>
                </c:pt>
                <c:pt idx="7">
                  <c:v>0.393768484534854</c:v>
                </c:pt>
                <c:pt idx="8">
                  <c:v>0.406189878300785</c:v>
                </c:pt>
                <c:pt idx="9">
                  <c:v>0.40829671829032</c:v>
                </c:pt>
                <c:pt idx="10">
                  <c:v>0.476116640404381</c:v>
                </c:pt>
                <c:pt idx="11">
                  <c:v>0.477310053623595</c:v>
                </c:pt>
                <c:pt idx="12">
                  <c:v>0.529326919446311</c:v>
                </c:pt>
                <c:pt idx="13">
                  <c:v>0.54</c:v>
                </c:pt>
                <c:pt idx="14">
                  <c:v>0.544902855100906</c:v>
                </c:pt>
                <c:pt idx="15">
                  <c:v>0.548592899175342</c:v>
                </c:pt>
                <c:pt idx="16">
                  <c:v>0.574785</c:v>
                </c:pt>
                <c:pt idx="17">
                  <c:v>0.601903</c:v>
                </c:pt>
                <c:pt idx="18">
                  <c:v>0.621</c:v>
                </c:pt>
                <c:pt idx="19">
                  <c:v>0.65</c:v>
                </c:pt>
                <c:pt idx="20">
                  <c:v>0.654341768021076</c:v>
                </c:pt>
                <c:pt idx="21">
                  <c:v>0.704831569</c:v>
                </c:pt>
                <c:pt idx="22">
                  <c:v>0.71</c:v>
                </c:pt>
                <c:pt idx="23">
                  <c:v>0.781445111782491</c:v>
                </c:pt>
                <c:pt idx="24">
                  <c:v>0.824862415631039</c:v>
                </c:pt>
                <c:pt idx="25">
                  <c:v>0.85</c:v>
                </c:pt>
                <c:pt idx="26">
                  <c:v>0.854736775584019</c:v>
                </c:pt>
                <c:pt idx="27">
                  <c:v>0.861383151543558</c:v>
                </c:pt>
                <c:pt idx="28">
                  <c:v>0.961978055261959</c:v>
                </c:pt>
                <c:pt idx="29">
                  <c:v>0.965629602306224</c:v>
                </c:pt>
                <c:pt idx="30">
                  <c:v>0.982149898292968</c:v>
                </c:pt>
                <c:pt idx="31">
                  <c:v>0.984847658500429</c:v>
                </c:pt>
                <c:pt idx="32">
                  <c:v>0.994395376681444</c:v>
                </c:pt>
              </c:numCache>
            </c:numRef>
          </c:val>
        </c:ser>
        <c:axId val="257983832"/>
        <c:axId val="258426904"/>
      </c:barChart>
      <c:catAx>
        <c:axId val="257983832"/>
        <c:scaling>
          <c:orientation val="minMax"/>
        </c:scaling>
        <c:axPos val="b"/>
        <c:majorGridlines>
          <c:spPr>
            <a:ln>
              <a:noFill/>
            </a:ln>
          </c:spPr>
        </c:majorGridlines>
        <c:tickLblPos val="nextTo"/>
        <c:crossAx val="258426904"/>
        <c:crosses val="autoZero"/>
        <c:auto val="1"/>
        <c:lblAlgn val="ctr"/>
        <c:lblOffset val="100"/>
      </c:catAx>
      <c:valAx>
        <c:axId val="258426904"/>
        <c:scaling>
          <c:orientation val="minMax"/>
        </c:scaling>
        <c:axPos val="l"/>
        <c:majorGridlines/>
        <c:numFmt formatCode="0.0%" sourceLinked="1"/>
        <c:tickLblPos val="nextTo"/>
        <c:crossAx val="257983832"/>
        <c:crosses val="autoZero"/>
        <c:crossBetween val="between"/>
      </c:valAx>
    </c:plotArea>
    <c:plotVisOnly val="1"/>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600"/>
              <a:t>Broadband Penetration (December 2014/June 2015)</a:t>
            </a:r>
          </a:p>
        </c:rich>
      </c:tx>
    </c:title>
    <c:plotArea>
      <c:layout/>
      <c:barChart>
        <c:barDir val="col"/>
        <c:grouping val="clustered"/>
        <c:ser>
          <c:idx val="0"/>
          <c:order val="0"/>
          <c:tx>
            <c:strRef>
              <c:f>'Macintosh HD:Users:wilk0075:Documents:CRTC:2015-134 Review of Basic Telecoms Services:Winseck Final Replies:[Workbook1]Sheet1'!$B$2</c:f>
              <c:strCache>
                <c:ptCount val="1"/>
                <c:pt idx="0">
                  <c:v>#REF!</c:v>
                </c:pt>
              </c:strCache>
            </c:strRef>
          </c:tx>
          <c:dPt>
            <c:idx val="30"/>
            <c:spPr>
              <a:ln>
                <a:solidFill>
                  <a:srgbClr val="FF6600"/>
                </a:solidFill>
              </a:ln>
            </c:spPr>
          </c:dPt>
          <c:dLbls>
            <c:dLbl>
              <c:idx val="30"/>
              <c:dLblPos val="outEnd"/>
              <c:showCatName val="1"/>
            </c:dLbl>
            <c:delete val="1"/>
          </c:dLbls>
          <c:cat>
            <c:numRef>
              <c:f>[1]Sheet1!$A$3:$A$66</c:f>
              <c:numCache>
                <c:formatCode>General</c:formatCode>
                <c:ptCount val="64"/>
                <c:pt idx="0">
                  <c:v>2009.0</c:v>
                </c:pt>
                <c:pt idx="1">
                  <c:v>2009.0</c:v>
                </c:pt>
                <c:pt idx="2">
                  <c:v>2009.0</c:v>
                </c:pt>
                <c:pt idx="3">
                  <c:v>2009.0</c:v>
                </c:pt>
                <c:pt idx="4">
                  <c:v>2009.0</c:v>
                </c:pt>
                <c:pt idx="5">
                  <c:v>2009.0</c:v>
                </c:pt>
                <c:pt idx="6">
                  <c:v>2009.0</c:v>
                </c:pt>
                <c:pt idx="9">
                  <c:v>2010.0</c:v>
                </c:pt>
                <c:pt idx="10">
                  <c:v>2010.0</c:v>
                </c:pt>
                <c:pt idx="11">
                  <c:v>2010.0</c:v>
                </c:pt>
                <c:pt idx="12">
                  <c:v>2010.0</c:v>
                </c:pt>
                <c:pt idx="13">
                  <c:v>2010.0</c:v>
                </c:pt>
                <c:pt idx="14">
                  <c:v>2010.0</c:v>
                </c:pt>
                <c:pt idx="19">
                  <c:v>2011.0</c:v>
                </c:pt>
                <c:pt idx="20">
                  <c:v>2011.0</c:v>
                </c:pt>
                <c:pt idx="21">
                  <c:v>2011.0</c:v>
                </c:pt>
                <c:pt idx="22">
                  <c:v>2011.0</c:v>
                </c:pt>
                <c:pt idx="23">
                  <c:v>2011.0</c:v>
                </c:pt>
                <c:pt idx="24">
                  <c:v>2011.0</c:v>
                </c:pt>
                <c:pt idx="25">
                  <c:v>2011.0</c:v>
                </c:pt>
                <c:pt idx="27">
                  <c:v>2012.0</c:v>
                </c:pt>
                <c:pt idx="28">
                  <c:v>2012.0</c:v>
                </c:pt>
                <c:pt idx="29">
                  <c:v>2012.0</c:v>
                </c:pt>
                <c:pt idx="30">
                  <c:v>2012.0</c:v>
                </c:pt>
                <c:pt idx="31">
                  <c:v>2012.0</c:v>
                </c:pt>
                <c:pt idx="34">
                  <c:v>2013.0</c:v>
                </c:pt>
                <c:pt idx="35">
                  <c:v>2013.0</c:v>
                </c:pt>
                <c:pt idx="36">
                  <c:v>2013.0</c:v>
                </c:pt>
                <c:pt idx="37">
                  <c:v>2013.0</c:v>
                </c:pt>
                <c:pt idx="38">
                  <c:v>2013.0</c:v>
                </c:pt>
                <c:pt idx="39">
                  <c:v>2013.0</c:v>
                </c:pt>
                <c:pt idx="40">
                  <c:v>2013.0</c:v>
                </c:pt>
                <c:pt idx="41">
                  <c:v>2013.0</c:v>
                </c:pt>
                <c:pt idx="43">
                  <c:v>2014.0</c:v>
                </c:pt>
              </c:numCache>
            </c:numRef>
          </c:cat>
          <c:val>
            <c:numRef>
              <c:f>[1]Sheet1!$B$3:$B$66</c:f>
              <c:numCache>
                <c:formatCode>General</c:formatCode>
                <c:ptCount val="64"/>
                <c:pt idx="12">
                  <c:v>1.73</c:v>
                </c:pt>
                <c:pt idx="19">
                  <c:v>26.4</c:v>
                </c:pt>
                <c:pt idx="21">
                  <c:v>1.73</c:v>
                </c:pt>
                <c:pt idx="27">
                  <c:v>40.0</c:v>
                </c:pt>
                <c:pt idx="28">
                  <c:v>26.4</c:v>
                </c:pt>
                <c:pt idx="29">
                  <c:v>1.73</c:v>
                </c:pt>
                <c:pt idx="34">
                  <c:v>40.0</c:v>
                </c:pt>
                <c:pt idx="35">
                  <c:v>26.4</c:v>
                </c:pt>
                <c:pt idx="43">
                  <c:v>40.0</c:v>
                </c:pt>
                <c:pt idx="44">
                  <c:v>26.4</c:v>
                </c:pt>
              </c:numCache>
            </c:numRef>
          </c:val>
        </c:ser>
        <c:overlap val="6"/>
        <c:axId val="258824600"/>
        <c:axId val="258827784"/>
      </c:barChart>
      <c:catAx>
        <c:axId val="258824600"/>
        <c:scaling>
          <c:orientation val="minMax"/>
        </c:scaling>
        <c:axPos val="b"/>
        <c:numFmt formatCode="General" sourceLinked="1"/>
        <c:tickLblPos val="nextTo"/>
        <c:txPr>
          <a:bodyPr rot="-5400000" vert="horz"/>
          <a:lstStyle/>
          <a:p>
            <a:pPr>
              <a:defRPr/>
            </a:pPr>
            <a:endParaRPr lang="en-US"/>
          </a:p>
        </c:txPr>
        <c:crossAx val="258827784"/>
        <c:crosses val="autoZero"/>
        <c:auto val="1"/>
        <c:lblAlgn val="ctr"/>
        <c:lblOffset val="100"/>
        <c:tickLblSkip val="1"/>
        <c:tickMarkSkip val="1"/>
      </c:catAx>
      <c:valAx>
        <c:axId val="258827784"/>
        <c:scaling>
          <c:orientation val="minMax"/>
          <c:max val="50.0"/>
        </c:scaling>
        <c:axPos val="l"/>
        <c:majorGridlines/>
        <c:numFmt formatCode="General" sourceLinked="1"/>
        <c:tickLblPos val="nextTo"/>
        <c:crossAx val="258824600"/>
        <c:crosses val="autoZero"/>
        <c:crossBetween val="between"/>
      </c:valAx>
    </c:plotArea>
    <c:plotVisOnly val="1"/>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600"/>
              <a:t>Wireline Penetration ≥ 100 Mbps (December 2014/June 2015)</a:t>
            </a:r>
          </a:p>
        </c:rich>
      </c:tx>
    </c:title>
    <c:plotArea>
      <c:layout/>
      <c:barChart>
        <c:barDir val="col"/>
        <c:grouping val="clustered"/>
        <c:ser>
          <c:idx val="0"/>
          <c:order val="0"/>
          <c:tx>
            <c:strRef>
              <c:f>'Wireline Penetration &gt;100Mbps'!$B$2</c:f>
              <c:strCache>
                <c:ptCount val="1"/>
                <c:pt idx="0">
                  <c:v>Wireline Penetration ≥ 100 Mbps</c:v>
                </c:pt>
              </c:strCache>
            </c:strRef>
          </c:tx>
          <c:cat>
            <c:strRef>
              <c:f>'Wireline Penetration &gt;100Mbps'!$A$3:$A$44</c:f>
              <c:strCache>
                <c:ptCount val="42"/>
                <c:pt idx="0">
                  <c:v>Croatia</c:v>
                </c:pt>
                <c:pt idx="1">
                  <c:v>Cyprus</c:v>
                </c:pt>
                <c:pt idx="2">
                  <c:v>Greece</c:v>
                </c:pt>
                <c:pt idx="3">
                  <c:v>Australia</c:v>
                </c:pt>
                <c:pt idx="4">
                  <c:v>Chile</c:v>
                </c:pt>
                <c:pt idx="5">
                  <c:v>Mexico</c:v>
                </c:pt>
                <c:pt idx="6">
                  <c:v>Norway</c:v>
                </c:pt>
                <c:pt idx="7">
                  <c:v>Iceland</c:v>
                </c:pt>
                <c:pt idx="8">
                  <c:v>Turkey</c:v>
                </c:pt>
                <c:pt idx="9">
                  <c:v>Italy</c:v>
                </c:pt>
                <c:pt idx="10">
                  <c:v>Malta</c:v>
                </c:pt>
                <c:pt idx="11">
                  <c:v>Israel</c:v>
                </c:pt>
                <c:pt idx="12">
                  <c:v>Bulgaria</c:v>
                </c:pt>
                <c:pt idx="13">
                  <c:v>Austria</c:v>
                </c:pt>
                <c:pt idx="14">
                  <c:v>Poland</c:v>
                </c:pt>
                <c:pt idx="15">
                  <c:v>New Zealand</c:v>
                </c:pt>
                <c:pt idx="16">
                  <c:v>Slovenia</c:v>
                </c:pt>
                <c:pt idx="17">
                  <c:v>Denmark</c:v>
                </c:pt>
                <c:pt idx="18">
                  <c:v>Czech Republic</c:v>
                </c:pt>
                <c:pt idx="19">
                  <c:v>Estonia</c:v>
                </c:pt>
                <c:pt idx="20">
                  <c:v>Hungary</c:v>
                </c:pt>
                <c:pt idx="21">
                  <c:v>United Kingdom</c:v>
                </c:pt>
                <c:pt idx="22">
                  <c:v>Slovak Republic</c:v>
                </c:pt>
                <c:pt idx="23">
                  <c:v>Luxembourg</c:v>
                </c:pt>
                <c:pt idx="24">
                  <c:v>EU Avg</c:v>
                </c:pt>
                <c:pt idx="25">
                  <c:v>France</c:v>
                </c:pt>
                <c:pt idx="26">
                  <c:v>Spain</c:v>
                </c:pt>
                <c:pt idx="27">
                  <c:v>Lithuania</c:v>
                </c:pt>
                <c:pt idx="28">
                  <c:v>Canada</c:v>
                </c:pt>
                <c:pt idx="29">
                  <c:v>Belgium</c:v>
                </c:pt>
                <c:pt idx="30">
                  <c:v>Ireland</c:v>
                </c:pt>
                <c:pt idx="31">
                  <c:v>Germany</c:v>
                </c:pt>
                <c:pt idx="32">
                  <c:v>Switzerland</c:v>
                </c:pt>
                <c:pt idx="33">
                  <c:v>Portugal</c:v>
                </c:pt>
                <c:pt idx="34">
                  <c:v>United States</c:v>
                </c:pt>
                <c:pt idx="35">
                  <c:v>Finland</c:v>
                </c:pt>
                <c:pt idx="36">
                  <c:v>Netherlands</c:v>
                </c:pt>
                <c:pt idx="37">
                  <c:v>Romania</c:v>
                </c:pt>
                <c:pt idx="38">
                  <c:v>Latvia</c:v>
                </c:pt>
                <c:pt idx="39">
                  <c:v>Sweden</c:v>
                </c:pt>
                <c:pt idx="40">
                  <c:v>Japan</c:v>
                </c:pt>
                <c:pt idx="41">
                  <c:v>Korea</c:v>
                </c:pt>
              </c:strCache>
            </c:strRef>
          </c:cat>
          <c:val>
            <c:numRef>
              <c:f>'Wireline Penetration &gt;100Mbps'!$B$3:$B$44</c:f>
              <c:numCache>
                <c:formatCode>General</c:formatCode>
                <c:ptCount val="42"/>
                <c:pt idx="0">
                  <c:v>0.0</c:v>
                </c:pt>
                <c:pt idx="1">
                  <c:v>0.0</c:v>
                </c:pt>
                <c:pt idx="2">
                  <c:v>0.0</c:v>
                </c:pt>
                <c:pt idx="3">
                  <c:v>0.0</c:v>
                </c:pt>
                <c:pt idx="4">
                  <c:v>0.0</c:v>
                </c:pt>
                <c:pt idx="5">
                  <c:v>0.0</c:v>
                </c:pt>
                <c:pt idx="6">
                  <c:v>0.0</c:v>
                </c:pt>
                <c:pt idx="7">
                  <c:v>0.0</c:v>
                </c:pt>
                <c:pt idx="8">
                  <c:v>0.1</c:v>
                </c:pt>
                <c:pt idx="9">
                  <c:v>0.1</c:v>
                </c:pt>
                <c:pt idx="10">
                  <c:v>0.3</c:v>
                </c:pt>
                <c:pt idx="11">
                  <c:v>0.8</c:v>
                </c:pt>
                <c:pt idx="12">
                  <c:v>0.9</c:v>
                </c:pt>
                <c:pt idx="13">
                  <c:v>1.0</c:v>
                </c:pt>
                <c:pt idx="14">
                  <c:v>1.0</c:v>
                </c:pt>
                <c:pt idx="15">
                  <c:v>1.2</c:v>
                </c:pt>
                <c:pt idx="16">
                  <c:v>1.3</c:v>
                </c:pt>
                <c:pt idx="17">
                  <c:v>1.4</c:v>
                </c:pt>
                <c:pt idx="18">
                  <c:v>1.5</c:v>
                </c:pt>
                <c:pt idx="19">
                  <c:v>1.5</c:v>
                </c:pt>
                <c:pt idx="20">
                  <c:v>1.7</c:v>
                </c:pt>
                <c:pt idx="21">
                  <c:v>2.0</c:v>
                </c:pt>
                <c:pt idx="22">
                  <c:v>2.1</c:v>
                </c:pt>
                <c:pt idx="23">
                  <c:v>2.5</c:v>
                </c:pt>
                <c:pt idx="24" formatCode="0.0">
                  <c:v>2.7</c:v>
                </c:pt>
                <c:pt idx="25">
                  <c:v>2.9</c:v>
                </c:pt>
                <c:pt idx="26">
                  <c:v>3.0</c:v>
                </c:pt>
                <c:pt idx="27">
                  <c:v>3.3</c:v>
                </c:pt>
                <c:pt idx="28">
                  <c:v>3.8</c:v>
                </c:pt>
                <c:pt idx="29">
                  <c:v>5.0</c:v>
                </c:pt>
                <c:pt idx="30">
                  <c:v>5.6</c:v>
                </c:pt>
                <c:pt idx="31">
                  <c:v>5.6</c:v>
                </c:pt>
                <c:pt idx="32">
                  <c:v>5.6</c:v>
                </c:pt>
                <c:pt idx="33">
                  <c:v>6.1</c:v>
                </c:pt>
                <c:pt idx="34">
                  <c:v>6.4</c:v>
                </c:pt>
                <c:pt idx="35">
                  <c:v>6.6</c:v>
                </c:pt>
                <c:pt idx="36">
                  <c:v>6.8</c:v>
                </c:pt>
                <c:pt idx="37">
                  <c:v>9.8</c:v>
                </c:pt>
                <c:pt idx="38">
                  <c:v>10.0</c:v>
                </c:pt>
                <c:pt idx="39">
                  <c:v>11.2</c:v>
                </c:pt>
                <c:pt idx="40">
                  <c:v>19.7</c:v>
                </c:pt>
                <c:pt idx="41">
                  <c:v>34.1</c:v>
                </c:pt>
              </c:numCache>
            </c:numRef>
          </c:val>
        </c:ser>
        <c:axId val="258838568"/>
        <c:axId val="258788840"/>
      </c:barChart>
      <c:catAx>
        <c:axId val="258838568"/>
        <c:scaling>
          <c:orientation val="minMax"/>
        </c:scaling>
        <c:axPos val="b"/>
        <c:tickLblPos val="nextTo"/>
        <c:crossAx val="258788840"/>
        <c:crosses val="autoZero"/>
        <c:auto val="1"/>
        <c:lblAlgn val="ctr"/>
        <c:lblOffset val="100"/>
        <c:tickLblSkip val="1"/>
        <c:tickMarkSkip val="1"/>
      </c:catAx>
      <c:valAx>
        <c:axId val="258788840"/>
        <c:scaling>
          <c:orientation val="minMax"/>
          <c:max val="35.0"/>
        </c:scaling>
        <c:axPos val="l"/>
        <c:majorGridlines/>
        <c:numFmt formatCode="General" sourceLinked="1"/>
        <c:tickLblPos val="nextTo"/>
        <c:crossAx val="258838568"/>
        <c:crosses val="autoZero"/>
        <c:crossBetween val="between"/>
      </c:valAx>
    </c:plotArea>
    <c:plotVisOnly val="1"/>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sz="1600"/>
              <a:t>% of Fibre Subs/Total Broadband Subs (June 2015)</a:t>
            </a:r>
          </a:p>
        </c:rich>
      </c:tx>
      <c:layout>
        <c:manualLayout>
          <c:xMode val="edge"/>
          <c:yMode val="edge"/>
          <c:x val="0.0995493268119642"/>
          <c:y val="0.0104602510460251"/>
        </c:manualLayout>
      </c:layout>
    </c:title>
    <c:plotArea>
      <c:layout/>
      <c:barChart>
        <c:barDir val="col"/>
        <c:grouping val="clustered"/>
        <c:ser>
          <c:idx val="0"/>
          <c:order val="0"/>
          <c:tx>
            <c:strRef>
              <c:f>'FTTH '!$B$2:$B$8</c:f>
              <c:strCache>
                <c:ptCount val="1"/>
                <c:pt idx="0">
                  <c:v>% of Fibre Subs / Total Broadband Subs  -     -     -     -     -     -   </c:v>
                </c:pt>
              </c:strCache>
            </c:strRef>
          </c:tx>
          <c:dLbls>
            <c:dLbl>
              <c:idx val="12"/>
              <c:dLblPos val="outEnd"/>
              <c:showCatName val="1"/>
            </c:dLbl>
            <c:delete val="1"/>
          </c:dLbls>
          <c:cat>
            <c:strRef>
              <c:f>'FTTH '!$A$9:$A$43</c:f>
              <c:strCache>
                <c:ptCount val="35"/>
                <c:pt idx="0">
                  <c:v>Romania</c:v>
                </c:pt>
                <c:pt idx="1">
                  <c:v>United Kingdom</c:v>
                </c:pt>
                <c:pt idx="2">
                  <c:v>Belgium</c:v>
                </c:pt>
                <c:pt idx="3">
                  <c:v>Greece</c:v>
                </c:pt>
                <c:pt idx="4">
                  <c:v>Ireland</c:v>
                </c:pt>
                <c:pt idx="5">
                  <c:v>Germany</c:v>
                </c:pt>
                <c:pt idx="6">
                  <c:v>Austria</c:v>
                </c:pt>
                <c:pt idx="7">
                  <c:v>Finland</c:v>
                </c:pt>
                <c:pt idx="8">
                  <c:v>France</c:v>
                </c:pt>
                <c:pt idx="9">
                  <c:v>Chile</c:v>
                </c:pt>
                <c:pt idx="10">
                  <c:v>Poland</c:v>
                </c:pt>
                <c:pt idx="11">
                  <c:v>Italy</c:v>
                </c:pt>
                <c:pt idx="12">
                  <c:v>Canada</c:v>
                </c:pt>
                <c:pt idx="13">
                  <c:v>Australia</c:v>
                </c:pt>
                <c:pt idx="14">
                  <c:v>New Zealand</c:v>
                </c:pt>
                <c:pt idx="15">
                  <c:v>Mexico</c:v>
                </c:pt>
                <c:pt idx="16">
                  <c:v>United States</c:v>
                </c:pt>
                <c:pt idx="17">
                  <c:v>Luxembourg</c:v>
                </c:pt>
                <c:pt idx="18">
                  <c:v>Netherlands</c:v>
                </c:pt>
                <c:pt idx="19">
                  <c:v>Switzerland</c:v>
                </c:pt>
                <c:pt idx="20">
                  <c:v>Czech Republic</c:v>
                </c:pt>
                <c:pt idx="21">
                  <c:v>Hungary</c:v>
                </c:pt>
                <c:pt idx="22">
                  <c:v>Spain</c:v>
                </c:pt>
                <c:pt idx="23">
                  <c:v>Turkey</c:v>
                </c:pt>
                <c:pt idx="24">
                  <c:v>Denmark</c:v>
                </c:pt>
                <c:pt idx="25">
                  <c:v>Slovenia</c:v>
                </c:pt>
                <c:pt idx="26">
                  <c:v>Portugal</c:v>
                </c:pt>
                <c:pt idx="27">
                  <c:v>Iceland</c:v>
                </c:pt>
                <c:pt idx="28">
                  <c:v>Slovak Republic</c:v>
                </c:pt>
                <c:pt idx="29">
                  <c:v>Norway</c:v>
                </c:pt>
                <c:pt idx="30">
                  <c:v>Estonia</c:v>
                </c:pt>
                <c:pt idx="31">
                  <c:v>Sweden</c:v>
                </c:pt>
                <c:pt idx="32">
                  <c:v>Latvia</c:v>
                </c:pt>
                <c:pt idx="33">
                  <c:v>Korea</c:v>
                </c:pt>
                <c:pt idx="34">
                  <c:v>Japan</c:v>
                </c:pt>
              </c:strCache>
            </c:strRef>
          </c:cat>
          <c:val>
            <c:numRef>
              <c:f>'FTTH '!$B$9:$B$43</c:f>
              <c:numCache>
                <c:formatCode>_(* #,##0.0_);_(* \(#,##0.0\);_(* "-"??_);_(@_)</c:formatCode>
                <c:ptCount val="35"/>
                <c:pt idx="0">
                  <c:v>0.0</c:v>
                </c:pt>
                <c:pt idx="1">
                  <c:v>0.0</c:v>
                </c:pt>
                <c:pt idx="2">
                  <c:v>0.2</c:v>
                </c:pt>
                <c:pt idx="3">
                  <c:v>0.2</c:v>
                </c:pt>
                <c:pt idx="4">
                  <c:v>0.3</c:v>
                </c:pt>
                <c:pt idx="5">
                  <c:v>1.3</c:v>
                </c:pt>
                <c:pt idx="6">
                  <c:v>1.5</c:v>
                </c:pt>
                <c:pt idx="7">
                  <c:v>3.9</c:v>
                </c:pt>
                <c:pt idx="8">
                  <c:v>4.3</c:v>
                </c:pt>
                <c:pt idx="9">
                  <c:v>4.7</c:v>
                </c:pt>
                <c:pt idx="10">
                  <c:v>4.8</c:v>
                </c:pt>
                <c:pt idx="11">
                  <c:v>4.9</c:v>
                </c:pt>
                <c:pt idx="12">
                  <c:v>5.3</c:v>
                </c:pt>
                <c:pt idx="13">
                  <c:v>6.9</c:v>
                </c:pt>
                <c:pt idx="14">
                  <c:v>7.5</c:v>
                </c:pt>
                <c:pt idx="15">
                  <c:v>8.5</c:v>
                </c:pt>
                <c:pt idx="16">
                  <c:v>9.4</c:v>
                </c:pt>
                <c:pt idx="17">
                  <c:v>11.1</c:v>
                </c:pt>
                <c:pt idx="18">
                  <c:v>11.4</c:v>
                </c:pt>
                <c:pt idx="19">
                  <c:v>14.0</c:v>
                </c:pt>
                <c:pt idx="20">
                  <c:v>14.4</c:v>
                </c:pt>
                <c:pt idx="21">
                  <c:v>15.5</c:v>
                </c:pt>
                <c:pt idx="22">
                  <c:v>16.9</c:v>
                </c:pt>
                <c:pt idx="23">
                  <c:v>17.2</c:v>
                </c:pt>
                <c:pt idx="24">
                  <c:v>22.5</c:v>
                </c:pt>
                <c:pt idx="25">
                  <c:v>23.2</c:v>
                </c:pt>
                <c:pt idx="26">
                  <c:v>24.1</c:v>
                </c:pt>
                <c:pt idx="27">
                  <c:v>25.9</c:v>
                </c:pt>
                <c:pt idx="28">
                  <c:v>26.3</c:v>
                </c:pt>
                <c:pt idx="29">
                  <c:v>31.1</c:v>
                </c:pt>
                <c:pt idx="30">
                  <c:v>33.1</c:v>
                </c:pt>
                <c:pt idx="31">
                  <c:v>46.0</c:v>
                </c:pt>
                <c:pt idx="32">
                  <c:v>59.7</c:v>
                </c:pt>
                <c:pt idx="33">
                  <c:v>69.4</c:v>
                </c:pt>
                <c:pt idx="34">
                  <c:v>72.6</c:v>
                </c:pt>
              </c:numCache>
            </c:numRef>
          </c:val>
        </c:ser>
        <c:axId val="258918088"/>
        <c:axId val="258921080"/>
      </c:barChart>
      <c:catAx>
        <c:axId val="258918088"/>
        <c:scaling>
          <c:orientation val="minMax"/>
        </c:scaling>
        <c:axPos val="b"/>
        <c:tickLblPos val="nextTo"/>
        <c:crossAx val="258921080"/>
        <c:crosses val="autoZero"/>
        <c:auto val="1"/>
        <c:lblAlgn val="ctr"/>
        <c:lblOffset val="100"/>
        <c:tickLblSkip val="1"/>
        <c:tickMarkSkip val="1"/>
      </c:catAx>
      <c:valAx>
        <c:axId val="258921080"/>
        <c:scaling>
          <c:orientation val="minMax"/>
        </c:scaling>
        <c:axPos val="l"/>
        <c:majorGridlines/>
        <c:numFmt formatCode="_(* #,##0.0_);_(* \(#,##0.0\);_(* &quot;-&quot;??_);_(@_)" sourceLinked="1"/>
        <c:tickLblPos val="nextTo"/>
        <c:crossAx val="258918088"/>
        <c:crosses val="autoZero"/>
        <c:crossBetween val="between"/>
      </c:valAx>
    </c:plotArea>
    <c:plotVisOnly val="1"/>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lgn="ctr">
              <a:defRPr/>
            </a:pPr>
            <a:r>
              <a:rPr lang="en-US" sz="1600"/>
              <a:t>Broadband Mobile Wireless Penetration (December 2014</a:t>
            </a:r>
            <a:r>
              <a:rPr lang="en-US" sz="1600" baseline="0"/>
              <a:t>/</a:t>
            </a:r>
            <a:r>
              <a:rPr lang="en-US" sz="1600"/>
              <a:t>June 2015) </a:t>
            </a:r>
          </a:p>
        </c:rich>
      </c:tx>
      <c:layout>
        <c:manualLayout>
          <c:xMode val="edge"/>
          <c:yMode val="edge"/>
          <c:x val="0.146665988559941"/>
          <c:y val="0.00742023360823973"/>
        </c:manualLayout>
      </c:layout>
    </c:title>
    <c:plotArea>
      <c:layout/>
      <c:barChart>
        <c:barDir val="col"/>
        <c:grouping val="clustered"/>
        <c:ser>
          <c:idx val="0"/>
          <c:order val="0"/>
          <c:tx>
            <c:strRef>
              <c:f>'Broadband Wireless Penetraton'!$B$2</c:f>
              <c:strCache>
                <c:ptCount val="1"/>
                <c:pt idx="0">
                  <c:v>Broadband Mobile Wireless Penetration </c:v>
                </c:pt>
              </c:strCache>
            </c:strRef>
          </c:tx>
          <c:dPt>
            <c:idx val="9"/>
            <c:spPr>
              <a:ln w="9525" cmpd="sng">
                <a:solidFill>
                  <a:srgbClr val="FF0000"/>
                </a:solidFill>
              </a:ln>
              <a:effectLst/>
            </c:spPr>
          </c:dPt>
          <c:dLbls>
            <c:dLbl>
              <c:idx val="9"/>
              <c:dLblPos val="outEnd"/>
              <c:showLegendKey val="1"/>
              <c:showCatName val="1"/>
            </c:dLbl>
            <c:delete val="1"/>
          </c:dLbls>
          <c:cat>
            <c:strRef>
              <c:f>'Broadband Wireless Penetraton'!$A$3:$A$44</c:f>
              <c:strCache>
                <c:ptCount val="42"/>
                <c:pt idx="0">
                  <c:v>Hungary</c:v>
                </c:pt>
                <c:pt idx="1">
                  <c:v>Greece</c:v>
                </c:pt>
                <c:pt idx="2">
                  <c:v>Turkey</c:v>
                </c:pt>
                <c:pt idx="3">
                  <c:v>Mexico</c:v>
                </c:pt>
                <c:pt idx="4">
                  <c:v>Portugal</c:v>
                </c:pt>
                <c:pt idx="5">
                  <c:v>Slovenia</c:v>
                </c:pt>
                <c:pt idx="6">
                  <c:v>Israel</c:v>
                </c:pt>
                <c:pt idx="7">
                  <c:v>Chile</c:v>
                </c:pt>
                <c:pt idx="8">
                  <c:v>Romania</c:v>
                </c:pt>
                <c:pt idx="9">
                  <c:v>Canada</c:v>
                </c:pt>
                <c:pt idx="10">
                  <c:v>Cyprus</c:v>
                </c:pt>
                <c:pt idx="11">
                  <c:v>Malta</c:v>
                </c:pt>
                <c:pt idx="12">
                  <c:v>Belgium</c:v>
                </c:pt>
                <c:pt idx="13">
                  <c:v>Lithuania</c:v>
                </c:pt>
                <c:pt idx="14">
                  <c:v>Luxembourg</c:v>
                </c:pt>
                <c:pt idx="15">
                  <c:v>Bulgaria</c:v>
                </c:pt>
                <c:pt idx="16">
                  <c:v>Slovak Republic</c:v>
                </c:pt>
                <c:pt idx="17">
                  <c:v>Latvia</c:v>
                </c:pt>
                <c:pt idx="18">
                  <c:v>Czech Republic</c:v>
                </c:pt>
                <c:pt idx="19">
                  <c:v>France</c:v>
                </c:pt>
                <c:pt idx="20">
                  <c:v>Germany</c:v>
                </c:pt>
                <c:pt idx="21">
                  <c:v>Netherlands</c:v>
                </c:pt>
                <c:pt idx="22">
                  <c:v>Austria</c:v>
                </c:pt>
                <c:pt idx="23">
                  <c:v>Croatia</c:v>
                </c:pt>
                <c:pt idx="24">
                  <c:v>Italy</c:v>
                </c:pt>
                <c:pt idx="25">
                  <c:v>EU Avg</c:v>
                </c:pt>
                <c:pt idx="26">
                  <c:v>Spain</c:v>
                </c:pt>
                <c:pt idx="27">
                  <c:v>Ireland</c:v>
                </c:pt>
                <c:pt idx="28">
                  <c:v>Norway</c:v>
                </c:pt>
                <c:pt idx="29">
                  <c:v>Switzerland</c:v>
                </c:pt>
                <c:pt idx="30">
                  <c:v>Poland</c:v>
                </c:pt>
                <c:pt idx="31">
                  <c:v>Iceland</c:v>
                </c:pt>
                <c:pt idx="32">
                  <c:v>United Kingdom</c:v>
                </c:pt>
                <c:pt idx="33">
                  <c:v>New Zealand</c:v>
                </c:pt>
                <c:pt idx="34">
                  <c:v>United States</c:v>
                </c:pt>
                <c:pt idx="35">
                  <c:v>Korea</c:v>
                </c:pt>
                <c:pt idx="36">
                  <c:v>Sweden</c:v>
                </c:pt>
                <c:pt idx="37">
                  <c:v>Australia</c:v>
                </c:pt>
                <c:pt idx="38">
                  <c:v>Estonia</c:v>
                </c:pt>
                <c:pt idx="39">
                  <c:v>Denmark</c:v>
                </c:pt>
                <c:pt idx="40">
                  <c:v>Japan</c:v>
                </c:pt>
                <c:pt idx="41">
                  <c:v>Finland</c:v>
                </c:pt>
              </c:strCache>
            </c:strRef>
          </c:cat>
          <c:val>
            <c:numRef>
              <c:f>'Broadband Wireless Penetraton'!$B$3:$B$44</c:f>
              <c:numCache>
                <c:formatCode>General</c:formatCode>
                <c:ptCount val="42"/>
                <c:pt idx="0">
                  <c:v>34.2</c:v>
                </c:pt>
                <c:pt idx="1">
                  <c:v>41.5</c:v>
                </c:pt>
                <c:pt idx="2">
                  <c:v>42.2</c:v>
                </c:pt>
                <c:pt idx="3">
                  <c:v>42.5</c:v>
                </c:pt>
                <c:pt idx="4">
                  <c:v>46.1</c:v>
                </c:pt>
                <c:pt idx="5">
                  <c:v>47.0</c:v>
                </c:pt>
                <c:pt idx="6">
                  <c:v>49.4</c:v>
                </c:pt>
                <c:pt idx="7">
                  <c:v>49.8</c:v>
                </c:pt>
                <c:pt idx="8">
                  <c:v>53.6</c:v>
                </c:pt>
                <c:pt idx="9" formatCode="0.0">
                  <c:v>54.246</c:v>
                </c:pt>
                <c:pt idx="10">
                  <c:v>56.6</c:v>
                </c:pt>
                <c:pt idx="11">
                  <c:v>57.3</c:v>
                </c:pt>
                <c:pt idx="12">
                  <c:v>57.5</c:v>
                </c:pt>
                <c:pt idx="13">
                  <c:v>59.1</c:v>
                </c:pt>
                <c:pt idx="14">
                  <c:v>59.1</c:v>
                </c:pt>
                <c:pt idx="15">
                  <c:v>60.7</c:v>
                </c:pt>
                <c:pt idx="16">
                  <c:v>61.5</c:v>
                </c:pt>
                <c:pt idx="17">
                  <c:v>62.8</c:v>
                </c:pt>
                <c:pt idx="18">
                  <c:v>64.2</c:v>
                </c:pt>
                <c:pt idx="19">
                  <c:v>64.9</c:v>
                </c:pt>
                <c:pt idx="20">
                  <c:v>65.1</c:v>
                </c:pt>
                <c:pt idx="21">
                  <c:v>66.0</c:v>
                </c:pt>
                <c:pt idx="22">
                  <c:v>67.3</c:v>
                </c:pt>
                <c:pt idx="23">
                  <c:v>68.9</c:v>
                </c:pt>
                <c:pt idx="24">
                  <c:v>71.3</c:v>
                </c:pt>
                <c:pt idx="25">
                  <c:v>71.6</c:v>
                </c:pt>
                <c:pt idx="26">
                  <c:v>77.2</c:v>
                </c:pt>
                <c:pt idx="27">
                  <c:v>81.9</c:v>
                </c:pt>
                <c:pt idx="28">
                  <c:v>83.0</c:v>
                </c:pt>
                <c:pt idx="29">
                  <c:v>83.1</c:v>
                </c:pt>
                <c:pt idx="30">
                  <c:v>86.1</c:v>
                </c:pt>
                <c:pt idx="31">
                  <c:v>87.3</c:v>
                </c:pt>
                <c:pt idx="32">
                  <c:v>87.7</c:v>
                </c:pt>
                <c:pt idx="33">
                  <c:v>98.8</c:v>
                </c:pt>
                <c:pt idx="34">
                  <c:v>104.0</c:v>
                </c:pt>
                <c:pt idx="35">
                  <c:v>106.5</c:v>
                </c:pt>
                <c:pt idx="36">
                  <c:v>112.6</c:v>
                </c:pt>
                <c:pt idx="37">
                  <c:v>114.4</c:v>
                </c:pt>
                <c:pt idx="38">
                  <c:v>114.6</c:v>
                </c:pt>
                <c:pt idx="39">
                  <c:v>115.9</c:v>
                </c:pt>
                <c:pt idx="40">
                  <c:v>124.1</c:v>
                </c:pt>
                <c:pt idx="41">
                  <c:v>138.3</c:v>
                </c:pt>
              </c:numCache>
            </c:numRef>
          </c:val>
        </c:ser>
        <c:axId val="258622536"/>
        <c:axId val="258625592"/>
      </c:barChart>
      <c:catAx>
        <c:axId val="258622536"/>
        <c:scaling>
          <c:orientation val="minMax"/>
        </c:scaling>
        <c:axPos val="b"/>
        <c:tickLblPos val="nextTo"/>
        <c:crossAx val="258625592"/>
        <c:crosses val="autoZero"/>
        <c:auto val="1"/>
        <c:lblAlgn val="ctr"/>
        <c:lblOffset val="100"/>
        <c:tickLblSkip val="1"/>
        <c:tickMarkSkip val="1"/>
      </c:catAx>
      <c:valAx>
        <c:axId val="258625592"/>
        <c:scaling>
          <c:orientation val="minMax"/>
          <c:max val="140.0"/>
        </c:scaling>
        <c:axPos val="l"/>
        <c:majorGridlines/>
        <c:numFmt formatCode="General" sourceLinked="1"/>
        <c:tickLblPos val="nextTo"/>
        <c:crossAx val="258622536"/>
        <c:crosses val="autoZero"/>
        <c:crossBetween val="between"/>
      </c:valAx>
    </c:plotArea>
    <c:plotVisOnly val="1"/>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4G / LTE Coverage (December 2014/June 2015) </a:t>
            </a:r>
          </a:p>
        </c:rich>
      </c:tx>
    </c:title>
    <c:plotArea>
      <c:layout>
        <c:manualLayout>
          <c:layoutTarget val="inner"/>
          <c:xMode val="edge"/>
          <c:yMode val="edge"/>
          <c:x val="0.0548942455659519"/>
          <c:y val="0.0688741721854304"/>
          <c:w val="0.933693486245746"/>
          <c:h val="0.788805600458883"/>
        </c:manualLayout>
      </c:layout>
      <c:barChart>
        <c:barDir val="col"/>
        <c:grouping val="clustered"/>
        <c:ser>
          <c:idx val="0"/>
          <c:order val="0"/>
          <c:tx>
            <c:strRef>
              <c:f>'4GLTE Access'!$B$2</c:f>
              <c:strCache>
                <c:ptCount val="1"/>
                <c:pt idx="0">
                  <c:v>4G / LTE Coverage</c:v>
                </c:pt>
              </c:strCache>
            </c:strRef>
          </c:tx>
          <c:dLbls>
            <c:dLbl>
              <c:idx val="33"/>
              <c:dLblPos val="outEnd"/>
              <c:showCatName val="1"/>
            </c:dLbl>
            <c:delete val="1"/>
          </c:dLbls>
          <c:cat>
            <c:strRef>
              <c:f>'4GLTE Access'!$A$3:$A$44</c:f>
              <c:strCache>
                <c:ptCount val="42"/>
                <c:pt idx="0">
                  <c:v>Turkey</c:v>
                </c:pt>
                <c:pt idx="1">
                  <c:v>Iceland</c:v>
                </c:pt>
                <c:pt idx="2">
                  <c:v>Cyprus</c:v>
                </c:pt>
                <c:pt idx="3">
                  <c:v>Bulgaria</c:v>
                </c:pt>
                <c:pt idx="4">
                  <c:v>Chile</c:v>
                </c:pt>
                <c:pt idx="5">
                  <c:v>Israel</c:v>
                </c:pt>
                <c:pt idx="6">
                  <c:v>New Zealand</c:v>
                </c:pt>
                <c:pt idx="7">
                  <c:v>Slovak Republic</c:v>
                </c:pt>
                <c:pt idx="8">
                  <c:v>Romania</c:v>
                </c:pt>
                <c:pt idx="9">
                  <c:v>Croatia</c:v>
                </c:pt>
                <c:pt idx="10">
                  <c:v>Austria</c:v>
                </c:pt>
                <c:pt idx="11">
                  <c:v>Mexico</c:v>
                </c:pt>
                <c:pt idx="12">
                  <c:v>Switzerland</c:v>
                </c:pt>
                <c:pt idx="13">
                  <c:v>Latvia</c:v>
                </c:pt>
                <c:pt idx="14">
                  <c:v>Malta</c:v>
                </c:pt>
                <c:pt idx="15">
                  <c:v>Poland</c:v>
                </c:pt>
                <c:pt idx="16">
                  <c:v>Belgium</c:v>
                </c:pt>
                <c:pt idx="17">
                  <c:v>Greece</c:v>
                </c:pt>
                <c:pt idx="18">
                  <c:v>Norway</c:v>
                </c:pt>
                <c:pt idx="19">
                  <c:v>Hungary</c:v>
                </c:pt>
                <c:pt idx="20">
                  <c:v>France</c:v>
                </c:pt>
                <c:pt idx="21">
                  <c:v>Spain</c:v>
                </c:pt>
                <c:pt idx="22">
                  <c:v>Italy</c:v>
                </c:pt>
                <c:pt idx="23">
                  <c:v>Estonia</c:v>
                </c:pt>
                <c:pt idx="24">
                  <c:v>EU Avg</c:v>
                </c:pt>
                <c:pt idx="25">
                  <c:v>Lithuania</c:v>
                </c:pt>
                <c:pt idx="26">
                  <c:v>United Kingdom</c:v>
                </c:pt>
                <c:pt idx="27">
                  <c:v>Australia</c:v>
                </c:pt>
                <c:pt idx="28">
                  <c:v>Ireland</c:v>
                </c:pt>
                <c:pt idx="29">
                  <c:v>Slovenia</c:v>
                </c:pt>
                <c:pt idx="30">
                  <c:v>Finland</c:v>
                </c:pt>
                <c:pt idx="31">
                  <c:v>Germany</c:v>
                </c:pt>
                <c:pt idx="32">
                  <c:v>Czech Republic</c:v>
                </c:pt>
                <c:pt idx="33">
                  <c:v>Canada</c:v>
                </c:pt>
                <c:pt idx="34">
                  <c:v>Portugal</c:v>
                </c:pt>
                <c:pt idx="35">
                  <c:v>Korea</c:v>
                </c:pt>
                <c:pt idx="36">
                  <c:v>Luxembourg</c:v>
                </c:pt>
                <c:pt idx="37">
                  <c:v>United States</c:v>
                </c:pt>
                <c:pt idx="38">
                  <c:v>Denmark</c:v>
                </c:pt>
                <c:pt idx="39">
                  <c:v>Sweden</c:v>
                </c:pt>
                <c:pt idx="40">
                  <c:v>Japan</c:v>
                </c:pt>
                <c:pt idx="41">
                  <c:v>Netherlands</c:v>
                </c:pt>
              </c:strCache>
            </c:strRef>
          </c:cat>
          <c:val>
            <c:numRef>
              <c:f>'4GLTE Access'!$B$3:$B$44</c:f>
              <c:numCache>
                <c:formatCode>General</c:formatCode>
                <c:ptCount val="42"/>
                <c:pt idx="0">
                  <c:v>0.0</c:v>
                </c:pt>
                <c:pt idx="1">
                  <c:v>0.0</c:v>
                </c:pt>
                <c:pt idx="2">
                  <c:v>0.0</c:v>
                </c:pt>
                <c:pt idx="3">
                  <c:v>36.0</c:v>
                </c:pt>
                <c:pt idx="4">
                  <c:v>47.0</c:v>
                </c:pt>
                <c:pt idx="5">
                  <c:v>48.0</c:v>
                </c:pt>
                <c:pt idx="6">
                  <c:v>51.0</c:v>
                </c:pt>
                <c:pt idx="7">
                  <c:v>52.0</c:v>
                </c:pt>
                <c:pt idx="8">
                  <c:v>56.0</c:v>
                </c:pt>
                <c:pt idx="9">
                  <c:v>58.0</c:v>
                </c:pt>
                <c:pt idx="10">
                  <c:v>60.0</c:v>
                </c:pt>
                <c:pt idx="11">
                  <c:v>60.0</c:v>
                </c:pt>
                <c:pt idx="12">
                  <c:v>63.0</c:v>
                </c:pt>
                <c:pt idx="13">
                  <c:v>65.0</c:v>
                </c:pt>
                <c:pt idx="14">
                  <c:v>67.0</c:v>
                </c:pt>
                <c:pt idx="15">
                  <c:v>67.0</c:v>
                </c:pt>
                <c:pt idx="16">
                  <c:v>68.0</c:v>
                </c:pt>
                <c:pt idx="17">
                  <c:v>70.0</c:v>
                </c:pt>
                <c:pt idx="18">
                  <c:v>72.0</c:v>
                </c:pt>
                <c:pt idx="19">
                  <c:v>73.0</c:v>
                </c:pt>
                <c:pt idx="20">
                  <c:v>75.0</c:v>
                </c:pt>
                <c:pt idx="21">
                  <c:v>76.0</c:v>
                </c:pt>
                <c:pt idx="22">
                  <c:v>77.0</c:v>
                </c:pt>
                <c:pt idx="23">
                  <c:v>79.0</c:v>
                </c:pt>
                <c:pt idx="24">
                  <c:v>79.0</c:v>
                </c:pt>
                <c:pt idx="25">
                  <c:v>80.0</c:v>
                </c:pt>
                <c:pt idx="26">
                  <c:v>84.0</c:v>
                </c:pt>
                <c:pt idx="27">
                  <c:v>87.0</c:v>
                </c:pt>
                <c:pt idx="28">
                  <c:v>87.0</c:v>
                </c:pt>
                <c:pt idx="29">
                  <c:v>90.0</c:v>
                </c:pt>
                <c:pt idx="30">
                  <c:v>92.0</c:v>
                </c:pt>
                <c:pt idx="31">
                  <c:v>92.0</c:v>
                </c:pt>
                <c:pt idx="32">
                  <c:v>92.0</c:v>
                </c:pt>
                <c:pt idx="33">
                  <c:v>93.0</c:v>
                </c:pt>
                <c:pt idx="34">
                  <c:v>94.0</c:v>
                </c:pt>
                <c:pt idx="35">
                  <c:v>94.0</c:v>
                </c:pt>
                <c:pt idx="36">
                  <c:v>96.0</c:v>
                </c:pt>
                <c:pt idx="37">
                  <c:v>98.0</c:v>
                </c:pt>
                <c:pt idx="38">
                  <c:v>99.0</c:v>
                </c:pt>
                <c:pt idx="39">
                  <c:v>99.0</c:v>
                </c:pt>
                <c:pt idx="40">
                  <c:v>99.0</c:v>
                </c:pt>
                <c:pt idx="41">
                  <c:v>100.0</c:v>
                </c:pt>
              </c:numCache>
            </c:numRef>
          </c:val>
        </c:ser>
        <c:axId val="258543704"/>
        <c:axId val="258546440"/>
      </c:barChart>
      <c:catAx>
        <c:axId val="258543704"/>
        <c:scaling>
          <c:orientation val="minMax"/>
        </c:scaling>
        <c:axPos val="b"/>
        <c:tickLblPos val="nextTo"/>
        <c:crossAx val="258546440"/>
        <c:crosses val="autoZero"/>
        <c:auto val="1"/>
        <c:lblAlgn val="ctr"/>
        <c:lblOffset val="100"/>
        <c:tickLblSkip val="1"/>
        <c:tickMarkSkip val="1"/>
      </c:catAx>
      <c:valAx>
        <c:axId val="258546440"/>
        <c:scaling>
          <c:orientation val="minMax"/>
          <c:max val="100.0"/>
        </c:scaling>
        <c:axPos val="l"/>
        <c:majorGridlines/>
        <c:numFmt formatCode="General" sourceLinked="1"/>
        <c:tickLblPos val="nextTo"/>
        <c:crossAx val="258543704"/>
        <c:crosses val="autoZero"/>
        <c:crossBetween val="between"/>
      </c:valAx>
    </c:plotArea>
    <c:plotVisOnly val="1"/>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Wireline Broadband Affordability PPP in OECD + EU Countries (2013) </a:t>
            </a:r>
          </a:p>
        </c:rich>
      </c:tx>
      <c:layout>
        <c:manualLayout>
          <c:xMode val="edge"/>
          <c:yMode val="edge"/>
          <c:x val="0.132406561183633"/>
          <c:y val="0.00424628450106157"/>
        </c:manualLayout>
      </c:layout>
    </c:title>
    <c:plotArea>
      <c:layout/>
      <c:barChart>
        <c:barDir val="col"/>
        <c:grouping val="clustered"/>
        <c:ser>
          <c:idx val="0"/>
          <c:order val="0"/>
          <c:tx>
            <c:strRef>
              <c:f>'Fixed Broadband Pricing 2014'!$F$2</c:f>
              <c:strCache>
                <c:ptCount val="1"/>
                <c:pt idx="0">
                  <c:v>$ PPP</c:v>
                </c:pt>
              </c:strCache>
            </c:strRef>
          </c:tx>
          <c:dPt>
            <c:idx val="33"/>
            <c:spPr>
              <a:solidFill>
                <a:srgbClr val="FF0000"/>
              </a:solidFill>
            </c:spPr>
          </c:dPt>
          <c:dLbls>
            <c:dLbl>
              <c:idx val="33"/>
              <c:dLblPos val="outEnd"/>
              <c:showCatName val="1"/>
            </c:dLbl>
            <c:delete val="1"/>
          </c:dLbls>
          <c:cat>
            <c:strRef>
              <c:f>'Fixed Broadband Pricing 2014'!$E$3:$E$42</c:f>
              <c:strCache>
                <c:ptCount val="40"/>
                <c:pt idx="0">
                  <c:v>Romania</c:v>
                </c:pt>
                <c:pt idx="1">
                  <c:v>United States</c:v>
                </c:pt>
                <c:pt idx="2">
                  <c:v>United Kingdom</c:v>
                </c:pt>
                <c:pt idx="3">
                  <c:v>Turkey</c:v>
                </c:pt>
                <c:pt idx="4">
                  <c:v>Ireland</c:v>
                </c:pt>
                <c:pt idx="5">
                  <c:v>Japan</c:v>
                </c:pt>
                <c:pt idx="6">
                  <c:v>Poland</c:v>
                </c:pt>
                <c:pt idx="7">
                  <c:v>Bulgaria</c:v>
                </c:pt>
                <c:pt idx="8">
                  <c:v>Cyprus</c:v>
                </c:pt>
                <c:pt idx="9">
                  <c:v>Switzerland</c:v>
                </c:pt>
                <c:pt idx="10">
                  <c:v>Austria</c:v>
                </c:pt>
                <c:pt idx="11">
                  <c:v>Lithuania</c:v>
                </c:pt>
                <c:pt idx="12">
                  <c:v>France</c:v>
                </c:pt>
                <c:pt idx="13">
                  <c:v>Czech Republic</c:v>
                </c:pt>
                <c:pt idx="14">
                  <c:v>Greece</c:v>
                </c:pt>
                <c:pt idx="15">
                  <c:v>Estonia</c:v>
                </c:pt>
                <c:pt idx="16">
                  <c:v>Iceland</c:v>
                </c:pt>
                <c:pt idx="17">
                  <c:v>Italy</c:v>
                </c:pt>
                <c:pt idx="18">
                  <c:v>Slovakia</c:v>
                </c:pt>
                <c:pt idx="19">
                  <c:v>Latvia</c:v>
                </c:pt>
                <c:pt idx="20">
                  <c:v>Finland</c:v>
                </c:pt>
                <c:pt idx="21">
                  <c:v>Slovenia</c:v>
                </c:pt>
                <c:pt idx="22">
                  <c:v>Belgium</c:v>
                </c:pt>
                <c:pt idx="23">
                  <c:v>Luxembourg</c:v>
                </c:pt>
                <c:pt idx="24">
                  <c:v>Denmark</c:v>
                </c:pt>
                <c:pt idx="25">
                  <c:v>Croatia</c:v>
                </c:pt>
                <c:pt idx="26">
                  <c:v>Spain</c:v>
                </c:pt>
                <c:pt idx="27">
                  <c:v>Sweden</c:v>
                </c:pt>
                <c:pt idx="28">
                  <c:v>Portugal</c:v>
                </c:pt>
                <c:pt idx="29">
                  <c:v>Korea</c:v>
                </c:pt>
                <c:pt idx="30">
                  <c:v>Norway</c:v>
                </c:pt>
                <c:pt idx="31">
                  <c:v>Malta</c:v>
                </c:pt>
                <c:pt idx="32">
                  <c:v>Netherlands</c:v>
                </c:pt>
                <c:pt idx="33">
                  <c:v>Canada</c:v>
                </c:pt>
                <c:pt idx="34">
                  <c:v>Mexico</c:v>
                </c:pt>
                <c:pt idx="35">
                  <c:v>Hungary</c:v>
                </c:pt>
                <c:pt idx="36">
                  <c:v>Chile</c:v>
                </c:pt>
                <c:pt idx="37">
                  <c:v>New Zealand</c:v>
                </c:pt>
                <c:pt idx="38">
                  <c:v>Germany</c:v>
                </c:pt>
                <c:pt idx="39">
                  <c:v>Australia</c:v>
                </c:pt>
              </c:strCache>
            </c:strRef>
          </c:cat>
          <c:val>
            <c:numRef>
              <c:f>'Fixed Broadband Pricing 2014'!$F$3:$F$42</c:f>
              <c:numCache>
                <c:formatCode>"$"#,##0.00_);[Red]\("$"#,##0.00\)</c:formatCode>
                <c:ptCount val="40"/>
                <c:pt idx="0" formatCode="General">
                  <c:v>14.99</c:v>
                </c:pt>
                <c:pt idx="1">
                  <c:v>16.32</c:v>
                </c:pt>
                <c:pt idx="2">
                  <c:v>16.45</c:v>
                </c:pt>
                <c:pt idx="3" formatCode="General">
                  <c:v>17.23</c:v>
                </c:pt>
                <c:pt idx="4" formatCode="General">
                  <c:v>18.51</c:v>
                </c:pt>
                <c:pt idx="5" formatCode="General">
                  <c:v>19.46</c:v>
                </c:pt>
                <c:pt idx="6" formatCode="General">
                  <c:v>20.54</c:v>
                </c:pt>
                <c:pt idx="7" formatCode="General">
                  <c:v>21.62</c:v>
                </c:pt>
                <c:pt idx="8" formatCode="General">
                  <c:v>21.67</c:v>
                </c:pt>
                <c:pt idx="9" formatCode="General">
                  <c:v>22.06</c:v>
                </c:pt>
                <c:pt idx="10" formatCode="General">
                  <c:v>22.06</c:v>
                </c:pt>
                <c:pt idx="11" formatCode="General">
                  <c:v>22.46</c:v>
                </c:pt>
                <c:pt idx="12" formatCode="General">
                  <c:v>23.6</c:v>
                </c:pt>
                <c:pt idx="13" formatCode="General">
                  <c:v>24.12</c:v>
                </c:pt>
                <c:pt idx="14" formatCode="General">
                  <c:v>24.3</c:v>
                </c:pt>
                <c:pt idx="15" formatCode="General">
                  <c:v>25.28</c:v>
                </c:pt>
                <c:pt idx="16" formatCode="General">
                  <c:v>26.15</c:v>
                </c:pt>
                <c:pt idx="17" formatCode="General">
                  <c:v>26.2</c:v>
                </c:pt>
                <c:pt idx="18" formatCode="General">
                  <c:v>26.66</c:v>
                </c:pt>
                <c:pt idx="19" formatCode="General">
                  <c:v>26.93</c:v>
                </c:pt>
                <c:pt idx="20" formatCode="General">
                  <c:v>26.96</c:v>
                </c:pt>
                <c:pt idx="21" formatCode="General">
                  <c:v>28.21</c:v>
                </c:pt>
                <c:pt idx="22" formatCode="General">
                  <c:v>28.41</c:v>
                </c:pt>
                <c:pt idx="23" formatCode="General">
                  <c:v>29.48</c:v>
                </c:pt>
                <c:pt idx="24" formatCode="General">
                  <c:v>30.75</c:v>
                </c:pt>
                <c:pt idx="25" formatCode="General">
                  <c:v>31.29</c:v>
                </c:pt>
                <c:pt idx="26" formatCode="General">
                  <c:v>31.79</c:v>
                </c:pt>
                <c:pt idx="27" formatCode="General">
                  <c:v>32.42</c:v>
                </c:pt>
                <c:pt idx="28" formatCode="General">
                  <c:v>32.63</c:v>
                </c:pt>
                <c:pt idx="29" formatCode="General">
                  <c:v>32.8</c:v>
                </c:pt>
                <c:pt idx="30" formatCode="General">
                  <c:v>33.1</c:v>
                </c:pt>
                <c:pt idx="31" formatCode="General">
                  <c:v>35.16</c:v>
                </c:pt>
                <c:pt idx="32" formatCode="General">
                  <c:v>36.1</c:v>
                </c:pt>
                <c:pt idx="33" formatCode="General">
                  <c:v>37.09</c:v>
                </c:pt>
                <c:pt idx="34" formatCode="General">
                  <c:v>37.3</c:v>
                </c:pt>
                <c:pt idx="35" formatCode="General">
                  <c:v>39.69</c:v>
                </c:pt>
                <c:pt idx="36" formatCode="General">
                  <c:v>40.67</c:v>
                </c:pt>
                <c:pt idx="37" formatCode="General">
                  <c:v>41.49</c:v>
                </c:pt>
                <c:pt idx="38" formatCode="General">
                  <c:v>42.18</c:v>
                </c:pt>
                <c:pt idx="39" formatCode="General">
                  <c:v>47.48</c:v>
                </c:pt>
              </c:numCache>
            </c:numRef>
          </c:val>
        </c:ser>
        <c:axId val="258486600"/>
        <c:axId val="258489656"/>
      </c:barChart>
      <c:catAx>
        <c:axId val="258486600"/>
        <c:scaling>
          <c:orientation val="minMax"/>
        </c:scaling>
        <c:axPos val="b"/>
        <c:tickLblPos val="nextTo"/>
        <c:crossAx val="258489656"/>
        <c:crosses val="autoZero"/>
        <c:auto val="1"/>
        <c:lblAlgn val="ctr"/>
        <c:lblOffset val="100"/>
        <c:tickLblSkip val="1"/>
        <c:tickMarkSkip val="1"/>
      </c:catAx>
      <c:valAx>
        <c:axId val="258489656"/>
        <c:scaling>
          <c:orientation val="minMax"/>
        </c:scaling>
        <c:axPos val="l"/>
        <c:majorGridlines/>
        <c:numFmt formatCode="General" sourceLinked="1"/>
        <c:tickLblPos val="nextTo"/>
        <c:crossAx val="258486600"/>
        <c:crosses val="autoZero"/>
        <c:crossBetween val="between"/>
      </c:valAx>
    </c:plotArea>
    <c:plotVisOnly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3</xdr:col>
      <xdr:colOff>368300</xdr:colOff>
      <xdr:row>0</xdr:row>
      <xdr:rowOff>114300</xdr:rowOff>
    </xdr:from>
    <xdr:to>
      <xdr:col>11</xdr:col>
      <xdr:colOff>190500</xdr:colOff>
      <xdr:row>22</xdr:row>
      <xdr:rowOff>88900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381000</xdr:colOff>
      <xdr:row>1</xdr:row>
      <xdr:rowOff>25400</xdr:rowOff>
    </xdr:from>
    <xdr:to>
      <xdr:col>13</xdr:col>
      <xdr:colOff>38100</xdr:colOff>
      <xdr:row>42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1</xdr:row>
      <xdr:rowOff>0</xdr:rowOff>
    </xdr:from>
    <xdr:to>
      <xdr:col>20</xdr:col>
      <xdr:colOff>266700</xdr:colOff>
      <xdr:row>41</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939800</xdr:colOff>
      <xdr:row>1</xdr:row>
      <xdr:rowOff>25400</xdr:rowOff>
    </xdr:from>
    <xdr:to>
      <xdr:col>12</xdr:col>
      <xdr:colOff>939800</xdr:colOff>
      <xdr:row>45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355600</xdr:colOff>
      <xdr:row>0</xdr:row>
      <xdr:rowOff>266700</xdr:rowOff>
    </xdr:from>
    <xdr:to>
      <xdr:col>10</xdr:col>
      <xdr:colOff>927100</xdr:colOff>
      <xdr:row>33</xdr:row>
      <xdr:rowOff>50800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368300</xdr:colOff>
      <xdr:row>3</xdr:row>
      <xdr:rowOff>139700</xdr:rowOff>
    </xdr:from>
    <xdr:to>
      <xdr:col>13</xdr:col>
      <xdr:colOff>342900</xdr:colOff>
      <xdr:row>39</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800100</xdr:colOff>
      <xdr:row>1</xdr:row>
      <xdr:rowOff>152400</xdr:rowOff>
    </xdr:from>
    <xdr:to>
      <xdr:col>13</xdr:col>
      <xdr:colOff>12700</xdr:colOff>
      <xdr:row>46</xdr:row>
      <xdr:rowOff>241300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673100</xdr:colOff>
      <xdr:row>1</xdr:row>
      <xdr:rowOff>304800</xdr:rowOff>
    </xdr:from>
    <xdr:to>
      <xdr:col>10</xdr:col>
      <xdr:colOff>850900</xdr:colOff>
      <xdr:row>42</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660400</xdr:colOff>
      <xdr:row>1</xdr:row>
      <xdr:rowOff>88900</xdr:rowOff>
    </xdr:from>
    <xdr:to>
      <xdr:col>11</xdr:col>
      <xdr:colOff>914400</xdr:colOff>
      <xdr:row>43</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381000</xdr:colOff>
      <xdr:row>1</xdr:row>
      <xdr:rowOff>12700</xdr:rowOff>
    </xdr:from>
    <xdr:to>
      <xdr:col>11</xdr:col>
      <xdr:colOff>711200</xdr:colOff>
      <xdr:row>43</xdr:row>
      <xdr:rowOff>165100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444500</xdr:colOff>
      <xdr:row>0</xdr:row>
      <xdr:rowOff>190500</xdr:rowOff>
    </xdr:from>
    <xdr:to>
      <xdr:col>21</xdr:col>
      <xdr:colOff>495300</xdr:colOff>
      <xdr:row>41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63500</xdr:colOff>
      <xdr:row>0</xdr:row>
      <xdr:rowOff>177800</xdr:rowOff>
    </xdr:from>
    <xdr:to>
      <xdr:col>14</xdr:col>
      <xdr:colOff>381000</xdr:colOff>
      <xdr:row>41</xdr:row>
      <xdr:rowOff>25400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boo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7.vml"/><Relationship Id="rId3"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6.vml"/><Relationship Id="rId3"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AT62"/>
  <sheetViews>
    <sheetView topLeftCell="A21" workbookViewId="0">
      <selection activeCell="D43" sqref="D43"/>
    </sheetView>
  </sheetViews>
  <sheetFormatPr baseColWidth="10" defaultRowHeight="13"/>
  <cols>
    <col min="1" max="1" width="10.85546875" style="32" customWidth="1"/>
    <col min="2" max="2" width="28.85546875" style="5" customWidth="1"/>
    <col min="3" max="3" width="22" style="5" customWidth="1"/>
    <col min="4" max="4" width="12.42578125" style="5" customWidth="1"/>
    <col min="5" max="5" width="15.7109375" style="5" customWidth="1"/>
    <col min="6" max="6" width="15.5703125" style="5" customWidth="1"/>
    <col min="7" max="7" width="6.140625" style="5" customWidth="1"/>
    <col min="8" max="8" width="11.7109375" style="5" customWidth="1"/>
    <col min="9" max="9" width="11.28515625" style="5" customWidth="1"/>
    <col min="10" max="10" width="9.42578125" style="5" customWidth="1"/>
    <col min="11" max="11" width="12.140625" style="5" customWidth="1"/>
    <col min="12" max="12" width="10.42578125" style="5" customWidth="1"/>
    <col min="13" max="13" width="10.85546875" style="11" customWidth="1"/>
    <col min="14" max="14" width="13.7109375" style="2" customWidth="1"/>
    <col min="15" max="15" width="16.5703125" style="2" customWidth="1"/>
    <col min="16" max="16" width="8.85546875" style="2" customWidth="1"/>
    <col min="17" max="17" width="10" style="2" customWidth="1"/>
    <col min="18" max="18" width="10.7109375" style="2"/>
    <col min="19" max="22" width="10.7109375" style="56"/>
    <col min="23" max="27" width="10.7109375" style="9"/>
    <col min="28" max="41" width="10.7109375" style="2"/>
  </cols>
  <sheetData>
    <row r="1" spans="1:46" s="34" customFormat="1" ht="21" customHeight="1">
      <c r="A1" s="35"/>
      <c r="B1" s="197" t="s">
        <v>198</v>
      </c>
      <c r="C1" s="198"/>
      <c r="D1" s="198"/>
      <c r="E1" s="198"/>
      <c r="F1" s="198"/>
      <c r="G1" s="198"/>
      <c r="H1" s="199"/>
      <c r="I1" s="200" t="s">
        <v>209</v>
      </c>
      <c r="J1" s="201"/>
      <c r="K1" s="201"/>
      <c r="L1" s="201"/>
      <c r="M1" s="201"/>
      <c r="N1" s="201"/>
      <c r="O1" s="201"/>
      <c r="P1" s="201"/>
      <c r="Q1" s="201"/>
      <c r="R1" s="132"/>
      <c r="S1" s="57"/>
      <c r="T1" s="57"/>
      <c r="U1" s="57"/>
      <c r="V1" s="57"/>
      <c r="W1" s="133"/>
      <c r="X1" s="133"/>
      <c r="Y1" s="133"/>
      <c r="Z1" s="133"/>
      <c r="AA1" s="133"/>
      <c r="AB1" s="33"/>
      <c r="AC1" s="33"/>
      <c r="AD1" s="33"/>
      <c r="AE1" s="33"/>
      <c r="AF1" s="33"/>
      <c r="AG1" s="33"/>
      <c r="AH1" s="33"/>
      <c r="AI1" s="33"/>
      <c r="AJ1" s="33"/>
      <c r="AK1" s="33"/>
      <c r="AL1" s="33"/>
      <c r="AM1" s="33"/>
      <c r="AN1" s="33"/>
      <c r="AO1" s="33"/>
      <c r="AP1" s="33"/>
      <c r="AQ1" s="33"/>
      <c r="AR1" s="33"/>
      <c r="AS1" s="33"/>
      <c r="AT1" s="33"/>
    </row>
    <row r="2" spans="1:46" s="29" customFormat="1" ht="39" customHeight="1">
      <c r="A2" s="74" t="s">
        <v>185</v>
      </c>
      <c r="B2" s="74" t="s">
        <v>186</v>
      </c>
      <c r="C2" s="74" t="s">
        <v>187</v>
      </c>
      <c r="D2" s="75" t="s">
        <v>188</v>
      </c>
      <c r="E2" s="74" t="s">
        <v>186</v>
      </c>
      <c r="F2" s="74" t="s">
        <v>187</v>
      </c>
      <c r="G2" s="74" t="s">
        <v>189</v>
      </c>
      <c r="H2" s="74" t="s">
        <v>190</v>
      </c>
      <c r="I2" s="74" t="s">
        <v>191</v>
      </c>
      <c r="J2" s="74" t="s">
        <v>79</v>
      </c>
      <c r="K2" s="76" t="s">
        <v>80</v>
      </c>
      <c r="L2" s="74" t="s">
        <v>81</v>
      </c>
      <c r="M2" s="74" t="s">
        <v>82</v>
      </c>
      <c r="N2" s="74" t="s">
        <v>83</v>
      </c>
      <c r="O2" s="74" t="s">
        <v>84</v>
      </c>
      <c r="P2" s="74" t="s">
        <v>85</v>
      </c>
      <c r="Q2" s="74" t="s">
        <v>86</v>
      </c>
      <c r="R2" s="58"/>
      <c r="S2" s="58"/>
      <c r="T2" s="58"/>
      <c r="U2" s="58"/>
      <c r="V2" s="134"/>
      <c r="W2" s="134"/>
      <c r="X2" s="134"/>
      <c r="Y2" s="134"/>
      <c r="Z2" s="134"/>
      <c r="AA2" s="134"/>
      <c r="AB2" s="28"/>
      <c r="AC2" s="28"/>
      <c r="AD2" s="28"/>
      <c r="AE2" s="28"/>
      <c r="AF2" s="28"/>
      <c r="AG2" s="28"/>
      <c r="AH2" s="28"/>
      <c r="AI2" s="28"/>
      <c r="AJ2" s="28"/>
      <c r="AK2" s="28"/>
      <c r="AL2" s="28"/>
      <c r="AM2" s="28"/>
    </row>
    <row r="3" spans="1:46" ht="26">
      <c r="A3" s="77" t="s">
        <v>274</v>
      </c>
      <c r="B3" s="78" t="s">
        <v>87</v>
      </c>
      <c r="C3" s="1" t="s">
        <v>158</v>
      </c>
      <c r="D3" s="42">
        <v>2015</v>
      </c>
      <c r="E3" s="78"/>
      <c r="F3" s="1"/>
      <c r="G3" s="1"/>
      <c r="H3" s="79">
        <v>530</v>
      </c>
      <c r="I3" s="80">
        <v>35.366</v>
      </c>
      <c r="J3" s="1">
        <v>33.9</v>
      </c>
      <c r="K3" s="4" t="s">
        <v>214</v>
      </c>
      <c r="L3" s="3">
        <v>3.8</v>
      </c>
      <c r="M3" s="81">
        <v>82</v>
      </c>
      <c r="N3" s="82">
        <v>5.3</v>
      </c>
      <c r="O3" s="83">
        <v>54.246000000000002</v>
      </c>
      <c r="P3" s="3">
        <v>93</v>
      </c>
      <c r="Q3" s="3">
        <v>53</v>
      </c>
      <c r="R3" s="56"/>
      <c r="V3" s="9"/>
      <c r="AN3"/>
      <c r="AO3"/>
    </row>
    <row r="4" spans="1:46" s="45" customFormat="1" ht="52">
      <c r="A4" s="84" t="s">
        <v>275</v>
      </c>
      <c r="B4" s="47" t="s">
        <v>266</v>
      </c>
      <c r="C4" s="47" t="s">
        <v>158</v>
      </c>
      <c r="D4" s="48" t="s">
        <v>224</v>
      </c>
      <c r="E4" s="47"/>
      <c r="F4" s="47"/>
      <c r="G4" s="47"/>
      <c r="H4" s="85">
        <v>7238.1</v>
      </c>
      <c r="I4" s="86">
        <v>31.431000000000001</v>
      </c>
      <c r="J4" s="87">
        <v>27</v>
      </c>
      <c r="K4" s="87">
        <v>3.1732049999999998</v>
      </c>
      <c r="L4" s="47">
        <v>6.4</v>
      </c>
      <c r="M4" s="88">
        <v>85.3</v>
      </c>
      <c r="N4" s="89">
        <v>9.4</v>
      </c>
      <c r="O4" s="47">
        <v>104</v>
      </c>
      <c r="P4" s="47">
        <v>98</v>
      </c>
      <c r="Q4" s="47">
        <v>44.4</v>
      </c>
      <c r="R4" s="56"/>
      <c r="S4" s="56"/>
      <c r="T4" s="56"/>
      <c r="U4" s="56"/>
      <c r="V4" s="9"/>
      <c r="W4" s="9"/>
      <c r="X4" s="9"/>
      <c r="Y4" s="9"/>
      <c r="Z4" s="9"/>
      <c r="AA4" s="9"/>
      <c r="AB4" s="52"/>
      <c r="AC4" s="52"/>
      <c r="AD4" s="52"/>
      <c r="AE4" s="52"/>
      <c r="AF4" s="52"/>
      <c r="AG4" s="52"/>
      <c r="AH4" s="52"/>
      <c r="AI4" s="52"/>
      <c r="AJ4" s="52"/>
      <c r="AK4" s="52"/>
      <c r="AL4" s="52"/>
      <c r="AM4" s="52"/>
    </row>
    <row r="5" spans="1:46" s="38" customFormat="1" ht="13" customHeight="1">
      <c r="A5" s="90"/>
      <c r="B5" s="36"/>
      <c r="C5" s="36"/>
      <c r="D5" s="91"/>
      <c r="E5" s="36"/>
      <c r="F5" s="36"/>
      <c r="G5" s="36"/>
      <c r="H5" s="92"/>
      <c r="I5" s="93"/>
      <c r="J5" s="94"/>
      <c r="K5" s="94"/>
      <c r="L5" s="36"/>
      <c r="M5" s="95"/>
      <c r="N5" s="96"/>
      <c r="O5" s="36"/>
      <c r="P5" s="36"/>
      <c r="Q5" s="36"/>
      <c r="R5" s="56"/>
      <c r="S5" s="56"/>
      <c r="T5" s="56"/>
      <c r="U5" s="56"/>
      <c r="V5" s="9"/>
      <c r="W5" s="9"/>
      <c r="X5" s="9"/>
      <c r="Y5" s="9"/>
      <c r="Z5" s="9"/>
      <c r="AA5" s="9"/>
      <c r="AB5" s="37"/>
      <c r="AC5" s="37"/>
      <c r="AD5" s="37"/>
      <c r="AE5" s="37"/>
      <c r="AF5" s="37"/>
      <c r="AG5" s="37"/>
      <c r="AH5" s="37"/>
      <c r="AI5" s="37"/>
      <c r="AJ5" s="37"/>
      <c r="AK5" s="37"/>
      <c r="AL5" s="37"/>
      <c r="AM5" s="37"/>
    </row>
    <row r="6" spans="1:46" s="10" customFormat="1" ht="26">
      <c r="A6" s="97" t="s">
        <v>74</v>
      </c>
      <c r="B6" s="3" t="s">
        <v>215</v>
      </c>
      <c r="C6" s="3" t="s">
        <v>158</v>
      </c>
      <c r="D6" s="4" t="s">
        <v>156</v>
      </c>
      <c r="E6" s="3" t="s">
        <v>216</v>
      </c>
      <c r="F6" s="3" t="s">
        <v>217</v>
      </c>
      <c r="G6" s="3">
        <v>2020</v>
      </c>
      <c r="H6" s="98">
        <v>41.882298499999997</v>
      </c>
      <c r="I6" s="3">
        <v>27.7</v>
      </c>
      <c r="J6" s="99">
        <v>23</v>
      </c>
      <c r="K6" s="3">
        <v>5.5</v>
      </c>
      <c r="L6" s="3">
        <v>1</v>
      </c>
      <c r="M6" s="81">
        <v>88.160567171688456</v>
      </c>
      <c r="N6" s="100">
        <v>1.5</v>
      </c>
      <c r="O6" s="3">
        <v>67.3</v>
      </c>
      <c r="P6" s="3">
        <v>60</v>
      </c>
      <c r="Q6" s="4" t="s">
        <v>218</v>
      </c>
      <c r="R6" s="56"/>
      <c r="S6" s="56"/>
      <c r="T6" s="56"/>
      <c r="U6" s="56"/>
      <c r="V6" s="9"/>
      <c r="W6" s="9"/>
      <c r="X6" s="9"/>
      <c r="Y6" s="9"/>
      <c r="Z6" s="9"/>
      <c r="AA6" s="9"/>
      <c r="AB6" s="9"/>
      <c r="AC6" s="9"/>
      <c r="AD6" s="9"/>
      <c r="AE6" s="9"/>
      <c r="AF6" s="9"/>
      <c r="AG6" s="9"/>
      <c r="AH6" s="9"/>
      <c r="AI6" s="9"/>
      <c r="AJ6" s="9"/>
      <c r="AK6" s="9"/>
      <c r="AL6" s="9"/>
      <c r="AM6" s="9"/>
    </row>
    <row r="7" spans="1:46" s="45" customFormat="1" ht="26">
      <c r="A7" s="84" t="s">
        <v>277</v>
      </c>
      <c r="B7" s="47" t="s">
        <v>219</v>
      </c>
      <c r="C7" s="47" t="s">
        <v>158</v>
      </c>
      <c r="D7" s="48" t="s">
        <v>158</v>
      </c>
      <c r="E7" s="47" t="s">
        <v>220</v>
      </c>
      <c r="F7" s="47" t="s">
        <v>221</v>
      </c>
      <c r="G7" s="47">
        <v>2020</v>
      </c>
      <c r="H7" s="101"/>
      <c r="I7" s="47">
        <v>35.799999999999997</v>
      </c>
      <c r="J7" s="87">
        <v>11.8</v>
      </c>
      <c r="K7" s="47">
        <v>26.6</v>
      </c>
      <c r="L7" s="47">
        <v>5</v>
      </c>
      <c r="M7" s="102">
        <v>98.840969817552704</v>
      </c>
      <c r="N7" s="103">
        <v>0.2</v>
      </c>
      <c r="O7" s="47">
        <v>57.5</v>
      </c>
      <c r="P7" s="47">
        <v>68</v>
      </c>
      <c r="Q7" s="48" t="s">
        <v>222</v>
      </c>
      <c r="R7" s="56"/>
      <c r="S7" s="56"/>
      <c r="T7" s="56"/>
      <c r="U7" s="56"/>
      <c r="V7" s="9"/>
      <c r="W7" s="9"/>
      <c r="X7" s="9"/>
      <c r="Y7" s="9"/>
      <c r="Z7" s="9"/>
      <c r="AA7" s="9"/>
      <c r="AB7" s="52"/>
      <c r="AC7" s="52"/>
      <c r="AD7" s="52"/>
      <c r="AE7" s="52"/>
      <c r="AF7" s="52"/>
      <c r="AG7" s="52"/>
      <c r="AH7" s="52"/>
      <c r="AI7" s="52"/>
      <c r="AJ7" s="52"/>
      <c r="AK7" s="52"/>
      <c r="AL7" s="52"/>
      <c r="AM7" s="52"/>
    </row>
    <row r="8" spans="1:46" s="10" customFormat="1" ht="26">
      <c r="A8" s="104" t="s">
        <v>223</v>
      </c>
      <c r="B8" s="3" t="s">
        <v>113</v>
      </c>
      <c r="C8" s="3" t="s">
        <v>114</v>
      </c>
      <c r="D8" s="105">
        <v>2020</v>
      </c>
      <c r="E8" s="3" t="s">
        <v>113</v>
      </c>
      <c r="F8" s="3" t="s">
        <v>115</v>
      </c>
      <c r="G8" s="3">
        <v>2020</v>
      </c>
      <c r="H8" s="106">
        <v>31.716999999999999</v>
      </c>
      <c r="I8" s="18">
        <v>20.5</v>
      </c>
      <c r="J8" s="99"/>
      <c r="K8" s="3">
        <v>9.6999999999999993</v>
      </c>
      <c r="L8" s="3">
        <v>0.9</v>
      </c>
      <c r="M8" s="81">
        <v>69.402198793449259</v>
      </c>
      <c r="N8" s="100" t="s">
        <v>116</v>
      </c>
      <c r="O8" s="18">
        <v>60.7</v>
      </c>
      <c r="P8" s="18">
        <v>36</v>
      </c>
      <c r="Q8" s="42" t="s">
        <v>116</v>
      </c>
      <c r="R8" s="56"/>
      <c r="S8" s="56"/>
      <c r="T8" s="56"/>
      <c r="U8" s="56"/>
      <c r="V8" s="9"/>
      <c r="W8" s="9"/>
      <c r="X8" s="9"/>
      <c r="Y8" s="9"/>
      <c r="Z8" s="9"/>
      <c r="AA8" s="9"/>
      <c r="AB8" s="9"/>
      <c r="AC8" s="9"/>
      <c r="AD8" s="9"/>
      <c r="AE8" s="9"/>
      <c r="AF8" s="9"/>
      <c r="AG8" s="9"/>
      <c r="AH8" s="9"/>
      <c r="AI8" s="9"/>
      <c r="AJ8" s="9"/>
      <c r="AK8" s="9"/>
      <c r="AL8" s="9"/>
      <c r="AM8" s="9"/>
    </row>
    <row r="9" spans="1:46" s="10" customFormat="1" ht="25" customHeight="1">
      <c r="A9" s="107" t="s">
        <v>117</v>
      </c>
      <c r="B9" s="108" t="s">
        <v>118</v>
      </c>
      <c r="C9" s="1" t="s">
        <v>158</v>
      </c>
      <c r="D9" s="105">
        <v>2020</v>
      </c>
      <c r="E9" s="3" t="s">
        <v>119</v>
      </c>
      <c r="F9" s="3" t="s">
        <v>120</v>
      </c>
      <c r="G9" s="3">
        <v>2020</v>
      </c>
      <c r="H9" s="109"/>
      <c r="I9" s="18">
        <v>22.4</v>
      </c>
      <c r="J9" s="99"/>
      <c r="K9" s="18">
        <v>0.2</v>
      </c>
      <c r="L9" s="18">
        <v>0</v>
      </c>
      <c r="M9" s="81">
        <v>56.952522105129958</v>
      </c>
      <c r="N9" s="100" t="s">
        <v>214</v>
      </c>
      <c r="O9" s="18">
        <v>68.900000000000006</v>
      </c>
      <c r="P9" s="18">
        <v>58</v>
      </c>
      <c r="Q9" s="42" t="s">
        <v>214</v>
      </c>
      <c r="R9" s="56"/>
      <c r="S9" s="56"/>
      <c r="T9" s="56"/>
      <c r="U9" s="56"/>
      <c r="V9" s="9"/>
      <c r="W9" s="9"/>
      <c r="X9" s="9"/>
      <c r="Y9" s="9"/>
      <c r="Z9" s="9"/>
      <c r="AA9" s="9"/>
      <c r="AB9" s="9"/>
      <c r="AC9" s="9"/>
      <c r="AD9" s="9"/>
      <c r="AE9" s="9"/>
      <c r="AF9" s="9"/>
      <c r="AG9" s="9"/>
      <c r="AH9" s="9"/>
      <c r="AI9" s="9"/>
      <c r="AJ9" s="9"/>
      <c r="AK9" s="9"/>
      <c r="AL9" s="9"/>
      <c r="AM9" s="9"/>
    </row>
    <row r="10" spans="1:46" s="10" customFormat="1" ht="26">
      <c r="A10" s="107" t="s">
        <v>121</v>
      </c>
      <c r="B10" s="108" t="s">
        <v>122</v>
      </c>
      <c r="C10" s="3" t="s">
        <v>158</v>
      </c>
      <c r="D10" s="105">
        <v>2020</v>
      </c>
      <c r="E10" s="3" t="s">
        <v>123</v>
      </c>
      <c r="F10" s="3" t="s">
        <v>124</v>
      </c>
      <c r="G10" s="3">
        <v>2020</v>
      </c>
      <c r="H10" s="98">
        <v>11.893875</v>
      </c>
      <c r="I10" s="18">
        <v>28.4</v>
      </c>
      <c r="J10" s="99"/>
      <c r="K10" s="18">
        <v>1.2</v>
      </c>
      <c r="L10" s="18">
        <v>0</v>
      </c>
      <c r="M10" s="81">
        <v>80.113133720916792</v>
      </c>
      <c r="N10" s="100" t="s">
        <v>125</v>
      </c>
      <c r="O10" s="18">
        <v>56.6</v>
      </c>
      <c r="P10" s="18">
        <v>0</v>
      </c>
      <c r="Q10" s="4" t="s">
        <v>125</v>
      </c>
      <c r="R10" s="56"/>
      <c r="S10" s="56"/>
      <c r="T10" s="56"/>
      <c r="U10" s="56"/>
      <c r="V10" s="9"/>
      <c r="W10" s="9"/>
      <c r="X10" s="9"/>
      <c r="Y10" s="9"/>
      <c r="Z10" s="9"/>
      <c r="AA10" s="9"/>
      <c r="AB10" s="9"/>
      <c r="AC10" s="9"/>
      <c r="AD10" s="9"/>
      <c r="AE10" s="9"/>
      <c r="AF10" s="9"/>
      <c r="AG10" s="9"/>
      <c r="AH10" s="9"/>
      <c r="AI10" s="9"/>
      <c r="AJ10" s="9"/>
      <c r="AK10" s="9"/>
      <c r="AL10" s="9"/>
      <c r="AM10" s="9"/>
    </row>
    <row r="11" spans="1:46" s="10" customFormat="1" ht="27" customHeight="1">
      <c r="A11" s="97" t="s">
        <v>151</v>
      </c>
      <c r="B11" s="3" t="s">
        <v>126</v>
      </c>
      <c r="C11" s="3" t="s">
        <v>127</v>
      </c>
      <c r="D11" s="110">
        <v>2020</v>
      </c>
      <c r="E11" s="3" t="s">
        <v>113</v>
      </c>
      <c r="F11" s="3" t="s">
        <v>115</v>
      </c>
      <c r="G11" s="3">
        <v>2020</v>
      </c>
      <c r="H11" s="106">
        <v>19.347370000000002</v>
      </c>
      <c r="I11" s="3">
        <v>28.4</v>
      </c>
      <c r="J11" s="99">
        <v>14.6</v>
      </c>
      <c r="K11" s="3">
        <v>7.4</v>
      </c>
      <c r="L11" s="3">
        <v>1.5</v>
      </c>
      <c r="M11" s="81">
        <v>67.309736763079556</v>
      </c>
      <c r="N11" s="100">
        <v>14.4</v>
      </c>
      <c r="O11" s="3">
        <v>64.2</v>
      </c>
      <c r="P11" s="3">
        <v>92</v>
      </c>
      <c r="Q11" s="42" t="s">
        <v>116</v>
      </c>
      <c r="R11" s="56"/>
      <c r="S11" s="56"/>
      <c r="T11" s="56"/>
      <c r="U11" s="56"/>
      <c r="V11" s="9"/>
      <c r="W11" s="9"/>
      <c r="X11" s="9"/>
      <c r="Y11" s="9"/>
      <c r="Z11" s="9"/>
      <c r="AA11" s="9"/>
      <c r="AB11" s="9"/>
      <c r="AC11" s="9"/>
      <c r="AD11" s="9"/>
      <c r="AE11" s="9"/>
      <c r="AF11" s="9"/>
      <c r="AG11" s="9"/>
      <c r="AH11" s="9"/>
      <c r="AI11" s="9"/>
      <c r="AJ11" s="9"/>
      <c r="AK11" s="9"/>
      <c r="AL11" s="9"/>
      <c r="AM11" s="9"/>
    </row>
    <row r="12" spans="1:46" s="45" customFormat="1" ht="31" customHeight="1">
      <c r="A12" s="84" t="s">
        <v>283</v>
      </c>
      <c r="B12" s="47" t="s">
        <v>55</v>
      </c>
      <c r="C12" s="47" t="s">
        <v>56</v>
      </c>
      <c r="D12" s="111">
        <v>2020</v>
      </c>
      <c r="E12" s="47" t="s">
        <v>57</v>
      </c>
      <c r="F12" s="47" t="s">
        <v>58</v>
      </c>
      <c r="G12" s="47">
        <v>2020</v>
      </c>
      <c r="H12" s="101"/>
      <c r="I12" s="47">
        <v>42.3</v>
      </c>
      <c r="J12" s="87">
        <v>30.5</v>
      </c>
      <c r="K12" s="47">
        <v>14.2</v>
      </c>
      <c r="L12" s="47">
        <v>1.4</v>
      </c>
      <c r="M12" s="102">
        <v>92</v>
      </c>
      <c r="N12" s="103">
        <v>22.5</v>
      </c>
      <c r="O12" s="47">
        <v>115.9</v>
      </c>
      <c r="P12" s="47">
        <v>99</v>
      </c>
      <c r="Q12" s="48" t="s">
        <v>59</v>
      </c>
      <c r="R12" s="56"/>
      <c r="S12" s="56"/>
      <c r="T12" s="56"/>
      <c r="U12" s="56"/>
      <c r="V12" s="9"/>
      <c r="W12" s="9"/>
      <c r="X12" s="9"/>
      <c r="Y12" s="9"/>
      <c r="Z12" s="9"/>
      <c r="AA12" s="9"/>
      <c r="AB12" s="52"/>
      <c r="AC12" s="52"/>
      <c r="AD12" s="52"/>
      <c r="AE12" s="52"/>
      <c r="AF12" s="52"/>
      <c r="AG12" s="52"/>
      <c r="AH12" s="52"/>
      <c r="AI12" s="52"/>
      <c r="AJ12" s="52"/>
      <c r="AK12" s="52"/>
      <c r="AL12" s="52"/>
      <c r="AM12" s="52"/>
    </row>
    <row r="13" spans="1:46" s="45" customFormat="1" ht="16" customHeight="1">
      <c r="A13" s="84" t="s">
        <v>284</v>
      </c>
      <c r="B13" s="47" t="s">
        <v>60</v>
      </c>
      <c r="C13" s="47" t="s">
        <v>61</v>
      </c>
      <c r="D13" s="111">
        <v>2020</v>
      </c>
      <c r="E13" s="47" t="s">
        <v>60</v>
      </c>
      <c r="F13" s="47" t="s">
        <v>62</v>
      </c>
      <c r="G13" s="47">
        <v>2020</v>
      </c>
      <c r="H13" s="112">
        <v>35.459606000000001</v>
      </c>
      <c r="I13" s="47">
        <v>29.3</v>
      </c>
      <c r="J13" s="87">
        <v>21.6</v>
      </c>
      <c r="K13" s="47">
        <v>7.1</v>
      </c>
      <c r="L13" s="47">
        <v>1.5</v>
      </c>
      <c r="M13" s="102">
        <v>83</v>
      </c>
      <c r="N13" s="103">
        <v>33.1</v>
      </c>
      <c r="O13" s="47">
        <v>114.6</v>
      </c>
      <c r="P13" s="47">
        <v>79</v>
      </c>
      <c r="Q13" s="48" t="s">
        <v>63</v>
      </c>
      <c r="R13" s="56"/>
      <c r="S13" s="56"/>
      <c r="T13" s="56"/>
      <c r="U13" s="56"/>
      <c r="V13" s="9"/>
      <c r="W13" s="9"/>
      <c r="X13" s="9"/>
      <c r="Y13" s="9"/>
      <c r="Z13" s="9"/>
      <c r="AA13" s="9"/>
      <c r="AB13" s="52"/>
      <c r="AC13" s="52"/>
      <c r="AD13" s="52"/>
      <c r="AE13" s="52"/>
      <c r="AF13" s="52"/>
      <c r="AG13" s="52"/>
      <c r="AH13" s="52"/>
      <c r="AI13" s="52"/>
      <c r="AJ13" s="52"/>
      <c r="AK13" s="52"/>
      <c r="AL13" s="52"/>
      <c r="AM13" s="52"/>
    </row>
    <row r="14" spans="1:46" s="45" customFormat="1" ht="19" customHeight="1">
      <c r="A14" s="84" t="s">
        <v>285</v>
      </c>
      <c r="B14" s="113" t="s">
        <v>64</v>
      </c>
      <c r="C14" s="47"/>
      <c r="D14" s="111">
        <v>2015</v>
      </c>
      <c r="E14" s="47" t="s">
        <v>57</v>
      </c>
      <c r="F14" s="47" t="s">
        <v>58</v>
      </c>
      <c r="G14" s="47">
        <v>2020</v>
      </c>
      <c r="H14" s="112">
        <v>503.03161999999998</v>
      </c>
      <c r="I14" s="47">
        <v>32.299999999999997</v>
      </c>
      <c r="J14" s="87">
        <v>24.5</v>
      </c>
      <c r="K14" s="47">
        <v>8.8000000000000007</v>
      </c>
      <c r="L14" s="47">
        <v>6.6</v>
      </c>
      <c r="M14" s="102">
        <v>75.089295437636707</v>
      </c>
      <c r="N14" s="103">
        <v>3.9</v>
      </c>
      <c r="O14" s="47">
        <v>138.30000000000001</v>
      </c>
      <c r="P14" s="47">
        <v>92</v>
      </c>
      <c r="Q14" s="48" t="s">
        <v>59</v>
      </c>
      <c r="R14" s="56"/>
      <c r="S14" s="56"/>
      <c r="T14" s="56"/>
      <c r="U14" s="56"/>
      <c r="V14" s="9"/>
      <c r="W14" s="9"/>
      <c r="X14" s="9"/>
      <c r="Y14" s="9"/>
      <c r="Z14" s="9"/>
      <c r="AA14" s="9"/>
      <c r="AB14" s="52"/>
      <c r="AC14" s="52"/>
      <c r="AD14" s="52"/>
      <c r="AE14" s="52"/>
      <c r="AF14" s="52"/>
      <c r="AG14" s="52"/>
      <c r="AH14" s="52"/>
      <c r="AI14" s="52"/>
      <c r="AJ14" s="52"/>
      <c r="AK14" s="52"/>
      <c r="AL14" s="52"/>
      <c r="AM14" s="52"/>
    </row>
    <row r="15" spans="1:46" s="45" customFormat="1" ht="29" customHeight="1">
      <c r="A15" s="84" t="s">
        <v>286</v>
      </c>
      <c r="B15" s="113" t="s">
        <v>65</v>
      </c>
      <c r="C15" s="47" t="s">
        <v>168</v>
      </c>
      <c r="D15" s="111">
        <v>2022</v>
      </c>
      <c r="E15" s="47" t="s">
        <v>169</v>
      </c>
      <c r="F15" s="47" t="s">
        <v>170</v>
      </c>
      <c r="G15" s="47">
        <v>2020</v>
      </c>
      <c r="H15" s="112">
        <v>1211.177079</v>
      </c>
      <c r="I15" s="47">
        <v>39.6</v>
      </c>
      <c r="J15" s="87">
        <v>35.200000000000003</v>
      </c>
      <c r="K15" s="47">
        <v>4.9000000000000004</v>
      </c>
      <c r="L15" s="47">
        <v>2.9</v>
      </c>
      <c r="M15" s="102">
        <v>42.60824837502912</v>
      </c>
      <c r="N15" s="103">
        <v>4.3</v>
      </c>
      <c r="O15" s="47">
        <v>64.900000000000006</v>
      </c>
      <c r="P15" s="47">
        <v>75</v>
      </c>
      <c r="Q15" s="47">
        <v>17.5</v>
      </c>
      <c r="R15" s="56"/>
      <c r="S15" s="56"/>
      <c r="T15" s="56"/>
      <c r="U15" s="56"/>
      <c r="V15" s="9"/>
      <c r="W15" s="9"/>
      <c r="X15" s="9"/>
      <c r="Y15" s="9"/>
      <c r="Z15" s="9"/>
      <c r="AA15" s="9"/>
      <c r="AB15" s="52"/>
      <c r="AC15" s="52"/>
      <c r="AD15" s="52"/>
      <c r="AE15" s="52"/>
      <c r="AF15" s="52"/>
      <c r="AG15" s="52"/>
      <c r="AH15" s="52"/>
      <c r="AI15" s="52"/>
      <c r="AJ15" s="52"/>
      <c r="AK15" s="52"/>
      <c r="AL15" s="52"/>
      <c r="AM15" s="52"/>
    </row>
    <row r="16" spans="1:46" s="45" customFormat="1" ht="26">
      <c r="A16" s="84" t="s">
        <v>287</v>
      </c>
      <c r="B16" s="47" t="s">
        <v>171</v>
      </c>
      <c r="C16" s="47" t="s">
        <v>158</v>
      </c>
      <c r="D16" s="48">
        <v>2018</v>
      </c>
      <c r="E16" s="47" t="s">
        <v>172</v>
      </c>
      <c r="F16" s="47" t="s">
        <v>173</v>
      </c>
      <c r="G16" s="47">
        <v>2020</v>
      </c>
      <c r="H16" s="112">
        <v>15417.697134</v>
      </c>
      <c r="I16" s="47">
        <v>36.6</v>
      </c>
      <c r="J16" s="87">
        <v>15.8</v>
      </c>
      <c r="K16" s="47">
        <v>7.8</v>
      </c>
      <c r="L16" s="47">
        <v>5.6</v>
      </c>
      <c r="M16" s="102">
        <v>80.800000000000011</v>
      </c>
      <c r="N16" s="103">
        <v>1.3</v>
      </c>
      <c r="O16" s="47">
        <v>65.099999999999994</v>
      </c>
      <c r="P16" s="47">
        <v>92</v>
      </c>
      <c r="Q16" s="47">
        <v>16.399999999999999</v>
      </c>
      <c r="R16" s="56"/>
      <c r="S16" s="56"/>
      <c r="T16" s="56"/>
      <c r="U16" s="56"/>
      <c r="V16" s="9"/>
      <c r="W16" s="9"/>
      <c r="X16" s="9"/>
      <c r="Y16" s="9"/>
      <c r="Z16" s="9"/>
      <c r="AA16" s="9"/>
      <c r="AB16" s="52"/>
      <c r="AC16" s="52"/>
      <c r="AD16" s="52"/>
      <c r="AE16" s="52"/>
      <c r="AF16" s="52"/>
      <c r="AG16" s="52"/>
      <c r="AH16" s="52"/>
      <c r="AI16" s="52"/>
      <c r="AJ16" s="52"/>
      <c r="AK16" s="52"/>
      <c r="AL16" s="52"/>
      <c r="AM16" s="52"/>
    </row>
    <row r="17" spans="1:41" s="10" customFormat="1" ht="26">
      <c r="A17" s="97" t="s">
        <v>288</v>
      </c>
      <c r="B17" s="3" t="s">
        <v>174</v>
      </c>
      <c r="C17" s="3" t="s">
        <v>175</v>
      </c>
      <c r="D17" s="105">
        <v>2020</v>
      </c>
      <c r="E17" s="3" t="s">
        <v>174</v>
      </c>
      <c r="F17" s="3" t="s">
        <v>175</v>
      </c>
      <c r="G17" s="3">
        <v>2020</v>
      </c>
      <c r="H17" s="106">
        <v>1357.4875999999999</v>
      </c>
      <c r="I17" s="3">
        <v>28.7</v>
      </c>
      <c r="J17" s="99"/>
      <c r="K17" s="3">
        <v>0.9</v>
      </c>
      <c r="L17" s="3">
        <v>0</v>
      </c>
      <c r="M17" s="81">
        <v>34.010677365252825</v>
      </c>
      <c r="N17" s="100">
        <v>0.2</v>
      </c>
      <c r="O17" s="3">
        <v>41.5</v>
      </c>
      <c r="P17" s="3">
        <v>70</v>
      </c>
      <c r="Q17" s="54" t="s">
        <v>176</v>
      </c>
      <c r="R17" s="56"/>
      <c r="S17" s="56"/>
      <c r="T17" s="56"/>
      <c r="U17" s="56"/>
      <c r="V17" s="9"/>
      <c r="W17" s="9"/>
      <c r="X17" s="9"/>
      <c r="Y17" s="9"/>
      <c r="Z17" s="9"/>
      <c r="AA17" s="9"/>
      <c r="AB17" s="9"/>
      <c r="AC17" s="9"/>
      <c r="AD17" s="9"/>
      <c r="AE17" s="9"/>
      <c r="AF17" s="9"/>
      <c r="AG17" s="9"/>
      <c r="AH17" s="9"/>
      <c r="AI17" s="9"/>
      <c r="AJ17" s="9"/>
      <c r="AK17" s="9"/>
      <c r="AL17" s="9"/>
      <c r="AM17" s="9"/>
    </row>
    <row r="18" spans="1:41" s="10" customFormat="1" ht="26">
      <c r="A18" s="97" t="s">
        <v>159</v>
      </c>
      <c r="B18" s="108" t="s">
        <v>177</v>
      </c>
      <c r="C18" s="3" t="s">
        <v>158</v>
      </c>
      <c r="D18" s="105">
        <v>2018</v>
      </c>
      <c r="E18" s="3" t="s">
        <v>57</v>
      </c>
      <c r="F18" s="3" t="s">
        <v>58</v>
      </c>
      <c r="G18" s="3">
        <v>2020</v>
      </c>
      <c r="H18" s="109"/>
      <c r="I18" s="114">
        <v>26.163</v>
      </c>
      <c r="J18" s="99">
        <v>10.5</v>
      </c>
      <c r="K18" s="3">
        <v>13.3</v>
      </c>
      <c r="L18" s="3">
        <v>1.7</v>
      </c>
      <c r="M18" s="81">
        <v>79.684049899903926</v>
      </c>
      <c r="N18" s="100">
        <v>15.5</v>
      </c>
      <c r="O18" s="3">
        <v>34.200000000000003</v>
      </c>
      <c r="P18" s="3">
        <v>73</v>
      </c>
      <c r="Q18" s="54" t="s">
        <v>59</v>
      </c>
      <c r="R18" s="56"/>
      <c r="S18" s="56"/>
      <c r="T18" s="56"/>
      <c r="U18" s="56"/>
      <c r="V18" s="9"/>
      <c r="W18" s="9"/>
      <c r="X18" s="9"/>
      <c r="Y18" s="9"/>
      <c r="Z18" s="9"/>
      <c r="AA18" s="9"/>
      <c r="AB18" s="9"/>
      <c r="AC18" s="9"/>
      <c r="AD18" s="9"/>
      <c r="AE18" s="9"/>
      <c r="AF18" s="9"/>
      <c r="AG18" s="9"/>
      <c r="AH18" s="9"/>
      <c r="AI18" s="9"/>
      <c r="AJ18" s="9"/>
      <c r="AK18" s="9"/>
      <c r="AL18" s="9"/>
      <c r="AM18" s="9"/>
    </row>
    <row r="19" spans="1:41" s="10" customFormat="1" ht="29" customHeight="1">
      <c r="A19" s="97" t="s">
        <v>160</v>
      </c>
      <c r="B19" s="3" t="s">
        <v>178</v>
      </c>
      <c r="C19" s="1" t="s">
        <v>158</v>
      </c>
      <c r="D19" s="105">
        <v>2015</v>
      </c>
      <c r="E19" s="3" t="s">
        <v>174</v>
      </c>
      <c r="F19" s="3" t="s">
        <v>175</v>
      </c>
      <c r="G19" s="3">
        <v>2020</v>
      </c>
      <c r="H19" s="106">
        <v>285.54815100000002</v>
      </c>
      <c r="I19" s="114">
        <v>27.277000000000001</v>
      </c>
      <c r="J19" s="99">
        <v>15.6</v>
      </c>
      <c r="K19" s="3">
        <v>12.5</v>
      </c>
      <c r="L19" s="3">
        <v>5.6</v>
      </c>
      <c r="M19" s="81">
        <v>70.740924646183174</v>
      </c>
      <c r="N19" s="100">
        <v>0.3</v>
      </c>
      <c r="O19" s="3">
        <v>81.900000000000006</v>
      </c>
      <c r="P19" s="3">
        <v>87</v>
      </c>
      <c r="Q19" s="54" t="s">
        <v>176</v>
      </c>
      <c r="R19" s="56"/>
      <c r="S19" s="56"/>
      <c r="T19" s="56"/>
      <c r="U19" s="56"/>
      <c r="V19" s="9"/>
      <c r="W19" s="9"/>
      <c r="X19" s="9"/>
      <c r="Y19" s="9"/>
      <c r="Z19" s="9"/>
      <c r="AA19" s="9"/>
      <c r="AB19" s="9"/>
      <c r="AC19" s="9"/>
      <c r="AD19" s="9"/>
      <c r="AE19" s="9"/>
      <c r="AF19" s="9"/>
      <c r="AG19" s="9"/>
      <c r="AH19" s="9"/>
      <c r="AI19" s="9"/>
      <c r="AJ19" s="9"/>
      <c r="AK19" s="9"/>
      <c r="AL19" s="9"/>
      <c r="AM19" s="9"/>
    </row>
    <row r="20" spans="1:41" s="10" customFormat="1" ht="26">
      <c r="A20" s="97" t="s">
        <v>212</v>
      </c>
      <c r="B20" s="3" t="s">
        <v>281</v>
      </c>
      <c r="C20" s="1" t="s">
        <v>158</v>
      </c>
      <c r="D20" s="105">
        <v>2020</v>
      </c>
      <c r="E20" s="3" t="s">
        <v>281</v>
      </c>
      <c r="F20" s="3" t="s">
        <v>282</v>
      </c>
      <c r="G20" s="3">
        <v>2020</v>
      </c>
      <c r="H20" s="106">
        <v>7699.5396275000003</v>
      </c>
      <c r="I20" s="114">
        <v>23.643000000000001</v>
      </c>
      <c r="J20" s="99">
        <v>18.7</v>
      </c>
      <c r="K20" s="99">
        <v>3.6667851013252766</v>
      </c>
      <c r="L20" s="3">
        <v>0.1</v>
      </c>
      <c r="M20" s="81">
        <v>36.295519906514102</v>
      </c>
      <c r="N20" s="100">
        <v>4.9000000000000004</v>
      </c>
      <c r="O20" s="3">
        <v>71.3</v>
      </c>
      <c r="P20" s="3">
        <v>77</v>
      </c>
      <c r="Q20" s="3">
        <v>6.2</v>
      </c>
      <c r="R20" s="56"/>
      <c r="S20" s="56"/>
      <c r="T20" s="56"/>
      <c r="U20" s="56"/>
      <c r="V20" s="9"/>
      <c r="W20" s="9"/>
      <c r="X20" s="9"/>
      <c r="Y20" s="9"/>
      <c r="Z20" s="9"/>
      <c r="AA20" s="9"/>
      <c r="AB20" s="9"/>
      <c r="AC20" s="9"/>
      <c r="AD20" s="9"/>
      <c r="AE20" s="9"/>
      <c r="AF20" s="9"/>
      <c r="AG20" s="9"/>
      <c r="AH20" s="9"/>
      <c r="AI20" s="9"/>
      <c r="AJ20" s="9"/>
      <c r="AK20" s="9"/>
      <c r="AL20" s="9"/>
      <c r="AM20" s="9"/>
    </row>
    <row r="21" spans="1:41" s="10" customFormat="1" ht="29" customHeight="1">
      <c r="A21" s="97" t="s">
        <v>179</v>
      </c>
      <c r="B21" s="3" t="s">
        <v>180</v>
      </c>
      <c r="C21" s="3" t="s">
        <v>181</v>
      </c>
      <c r="D21" s="105">
        <v>2020</v>
      </c>
      <c r="E21" s="3" t="s">
        <v>180</v>
      </c>
      <c r="F21" s="3" t="s">
        <v>182</v>
      </c>
      <c r="G21" s="3">
        <v>2020</v>
      </c>
      <c r="H21" s="98">
        <v>161.29680350000001</v>
      </c>
      <c r="I21" s="3">
        <v>25</v>
      </c>
      <c r="J21" s="99"/>
      <c r="K21" s="3">
        <v>13.5</v>
      </c>
      <c r="L21" s="3">
        <v>10</v>
      </c>
      <c r="M21" s="81">
        <v>89.581492848500503</v>
      </c>
      <c r="N21" s="100">
        <v>59.7</v>
      </c>
      <c r="O21" s="3">
        <v>62.8</v>
      </c>
      <c r="P21" s="3">
        <v>65</v>
      </c>
      <c r="Q21" s="4" t="s">
        <v>183</v>
      </c>
      <c r="R21" s="56"/>
      <c r="S21" s="56"/>
      <c r="T21" s="56"/>
      <c r="U21" s="56"/>
      <c r="V21" s="9"/>
      <c r="W21" s="9"/>
      <c r="X21" s="9"/>
      <c r="Y21" s="9"/>
      <c r="Z21" s="9"/>
      <c r="AA21" s="9"/>
      <c r="AB21" s="9"/>
      <c r="AC21" s="9"/>
      <c r="AD21" s="9"/>
      <c r="AE21" s="9"/>
      <c r="AF21" s="9"/>
      <c r="AG21" s="9"/>
      <c r="AH21" s="9"/>
      <c r="AI21" s="9"/>
      <c r="AJ21" s="9"/>
      <c r="AK21" s="9"/>
      <c r="AL21" s="9"/>
      <c r="AM21" s="9"/>
    </row>
    <row r="22" spans="1:41" s="10" customFormat="1" ht="26">
      <c r="A22" s="97" t="s">
        <v>272</v>
      </c>
      <c r="B22" s="3" t="s">
        <v>281</v>
      </c>
      <c r="C22" s="3" t="s">
        <v>271</v>
      </c>
      <c r="D22" s="105">
        <v>2020</v>
      </c>
      <c r="E22" s="3" t="s">
        <v>281</v>
      </c>
      <c r="F22" s="3" t="s">
        <v>282</v>
      </c>
      <c r="G22" s="3">
        <v>2020</v>
      </c>
      <c r="H22" s="98">
        <v>298.45697000000001</v>
      </c>
      <c r="I22" s="3">
        <v>29.9</v>
      </c>
      <c r="J22" s="99"/>
      <c r="K22" s="3">
        <v>15.5</v>
      </c>
      <c r="L22" s="3">
        <v>3.3</v>
      </c>
      <c r="M22" s="81">
        <v>97.285773483303643</v>
      </c>
      <c r="N22" s="100" t="s">
        <v>195</v>
      </c>
      <c r="O22" s="3">
        <v>59.1</v>
      </c>
      <c r="P22" s="3">
        <v>80</v>
      </c>
      <c r="Q22" s="4" t="s">
        <v>195</v>
      </c>
      <c r="R22" s="56"/>
      <c r="S22" s="56"/>
      <c r="T22" s="56"/>
      <c r="U22" s="56"/>
      <c r="V22" s="9"/>
      <c r="W22" s="9"/>
      <c r="X22" s="9"/>
      <c r="Y22" s="9"/>
      <c r="Z22" s="9"/>
      <c r="AA22" s="9"/>
      <c r="AB22" s="9"/>
      <c r="AC22" s="9"/>
      <c r="AD22" s="9"/>
      <c r="AE22" s="9"/>
      <c r="AF22" s="9"/>
      <c r="AG22" s="9"/>
      <c r="AH22" s="9"/>
      <c r="AI22" s="9"/>
      <c r="AJ22" s="9"/>
      <c r="AK22" s="9"/>
      <c r="AL22" s="9"/>
      <c r="AM22" s="9"/>
    </row>
    <row r="23" spans="1:41" s="45" customFormat="1" ht="25" customHeight="1">
      <c r="A23" s="84" t="s">
        <v>161</v>
      </c>
      <c r="B23" s="113" t="s">
        <v>184</v>
      </c>
      <c r="C23" s="47" t="s">
        <v>75</v>
      </c>
      <c r="D23" s="111">
        <v>2020</v>
      </c>
      <c r="E23" s="47" t="s">
        <v>76</v>
      </c>
      <c r="F23" s="47" t="s">
        <v>77</v>
      </c>
      <c r="G23" s="47">
        <v>2020</v>
      </c>
      <c r="H23" s="101"/>
      <c r="I23" s="47">
        <v>34</v>
      </c>
      <c r="J23" s="87">
        <v>25.7</v>
      </c>
      <c r="K23" s="47">
        <v>12.2</v>
      </c>
      <c r="L23" s="47">
        <v>2.5</v>
      </c>
      <c r="M23" s="102">
        <v>94.4167666425503</v>
      </c>
      <c r="N23" s="103">
        <v>11.1</v>
      </c>
      <c r="O23" s="47">
        <v>59.1</v>
      </c>
      <c r="P23" s="47">
        <v>96</v>
      </c>
      <c r="Q23" s="48" t="s">
        <v>78</v>
      </c>
      <c r="R23" s="56"/>
      <c r="S23" s="56"/>
      <c r="T23" s="56"/>
      <c r="U23" s="56"/>
      <c r="V23" s="9"/>
      <c r="W23" s="9"/>
      <c r="X23" s="9"/>
      <c r="Y23" s="9"/>
      <c r="Z23" s="9"/>
      <c r="AA23" s="9"/>
      <c r="AB23" s="52"/>
      <c r="AC23" s="52"/>
      <c r="AD23" s="52"/>
      <c r="AE23" s="52"/>
      <c r="AF23" s="52"/>
      <c r="AG23" s="52"/>
      <c r="AH23" s="52"/>
      <c r="AI23" s="52"/>
      <c r="AJ23" s="52"/>
      <c r="AK23" s="52"/>
      <c r="AL23" s="52"/>
      <c r="AM23" s="52"/>
    </row>
    <row r="24" spans="1:41" s="45" customFormat="1" ht="26">
      <c r="A24" s="84" t="s">
        <v>249</v>
      </c>
      <c r="B24" s="47" t="s">
        <v>281</v>
      </c>
      <c r="C24" s="47"/>
      <c r="D24" s="111">
        <v>2020</v>
      </c>
      <c r="E24" s="47" t="s">
        <v>281</v>
      </c>
      <c r="F24" s="47" t="s">
        <v>282</v>
      </c>
      <c r="G24" s="47">
        <v>2020</v>
      </c>
      <c r="H24" s="101"/>
      <c r="I24" s="47">
        <v>35.6</v>
      </c>
      <c r="J24" s="87"/>
      <c r="K24" s="47">
        <v>19.7</v>
      </c>
      <c r="L24" s="47">
        <v>0.3</v>
      </c>
      <c r="M24" s="102">
        <v>100</v>
      </c>
      <c r="N24" s="103" t="s">
        <v>195</v>
      </c>
      <c r="O24" s="47">
        <v>57.3</v>
      </c>
      <c r="P24" s="47">
        <v>67</v>
      </c>
      <c r="Q24" s="48" t="s">
        <v>195</v>
      </c>
      <c r="R24" s="56"/>
      <c r="S24" s="56"/>
      <c r="T24" s="56"/>
      <c r="U24" s="56"/>
      <c r="V24" s="9"/>
      <c r="W24" s="9"/>
      <c r="X24" s="9"/>
      <c r="Y24" s="9"/>
      <c r="Z24" s="9"/>
      <c r="AA24" s="9"/>
      <c r="AB24" s="52"/>
      <c r="AC24" s="52"/>
      <c r="AD24" s="52"/>
      <c r="AE24" s="52"/>
      <c r="AF24" s="52"/>
      <c r="AG24" s="52"/>
      <c r="AH24" s="52"/>
      <c r="AI24" s="52"/>
      <c r="AJ24" s="52"/>
      <c r="AK24" s="52"/>
      <c r="AL24" s="52"/>
      <c r="AM24" s="52"/>
    </row>
    <row r="25" spans="1:41" s="45" customFormat="1" ht="39">
      <c r="A25" s="84" t="s">
        <v>162</v>
      </c>
      <c r="B25" s="47" t="s">
        <v>31</v>
      </c>
      <c r="C25" s="47" t="s">
        <v>32</v>
      </c>
      <c r="D25" s="111">
        <v>2020</v>
      </c>
      <c r="E25" s="47" t="s">
        <v>33</v>
      </c>
      <c r="F25" s="47" t="s">
        <v>34</v>
      </c>
      <c r="G25" s="47">
        <v>2020</v>
      </c>
      <c r="H25" s="112">
        <v>19.030200000000001</v>
      </c>
      <c r="I25" s="47">
        <v>42.5</v>
      </c>
      <c r="J25" s="87">
        <v>23.7</v>
      </c>
      <c r="K25" s="47">
        <v>19.7</v>
      </c>
      <c r="L25" s="47">
        <v>6.8</v>
      </c>
      <c r="M25" s="102">
        <v>98.410742773860122</v>
      </c>
      <c r="N25" s="103">
        <v>11.4</v>
      </c>
      <c r="O25" s="47">
        <v>66</v>
      </c>
      <c r="P25" s="47">
        <v>100</v>
      </c>
      <c r="Q25" s="47">
        <v>25.5</v>
      </c>
      <c r="R25" s="56"/>
      <c r="S25" s="56"/>
      <c r="T25" s="56"/>
      <c r="U25" s="56"/>
      <c r="V25" s="9"/>
      <c r="W25" s="9"/>
      <c r="X25" s="9"/>
      <c r="Y25" s="9"/>
      <c r="Z25" s="9"/>
      <c r="AA25" s="9"/>
      <c r="AB25" s="52"/>
      <c r="AC25" s="52"/>
      <c r="AD25" s="52"/>
      <c r="AE25" s="52"/>
      <c r="AF25" s="52"/>
      <c r="AG25" s="52"/>
      <c r="AH25" s="52"/>
      <c r="AI25" s="52"/>
      <c r="AJ25" s="52"/>
      <c r="AK25" s="52"/>
      <c r="AL25" s="52"/>
      <c r="AM25" s="52"/>
    </row>
    <row r="26" spans="1:41" ht="26">
      <c r="A26" s="77" t="s">
        <v>163</v>
      </c>
      <c r="B26" s="115" t="s">
        <v>166</v>
      </c>
      <c r="C26" s="1" t="s">
        <v>158</v>
      </c>
      <c r="D26" s="105">
        <v>2020</v>
      </c>
      <c r="E26" s="1" t="s">
        <v>220</v>
      </c>
      <c r="F26" s="1" t="s">
        <v>221</v>
      </c>
      <c r="G26" s="1">
        <v>2020</v>
      </c>
      <c r="H26" s="106">
        <v>905.04459500000007</v>
      </c>
      <c r="I26" s="1">
        <v>18.399999999999999</v>
      </c>
      <c r="J26" s="116"/>
      <c r="K26" s="3">
        <v>5.0999999999999996</v>
      </c>
      <c r="L26" s="1">
        <v>1</v>
      </c>
      <c r="M26" s="81">
        <v>53.366538726380242</v>
      </c>
      <c r="N26" s="100">
        <v>4.8</v>
      </c>
      <c r="O26" s="3">
        <v>86.1</v>
      </c>
      <c r="P26" s="1">
        <v>67</v>
      </c>
      <c r="Q26" s="1">
        <v>10.6</v>
      </c>
      <c r="R26" s="56"/>
      <c r="V26" s="9"/>
      <c r="AN26"/>
      <c r="AO26"/>
    </row>
    <row r="27" spans="1:41" s="45" customFormat="1" ht="26">
      <c r="A27" s="97" t="s">
        <v>145</v>
      </c>
      <c r="B27" s="3" t="s">
        <v>35</v>
      </c>
      <c r="C27" s="3" t="s">
        <v>36</v>
      </c>
      <c r="D27" s="105">
        <v>2020</v>
      </c>
      <c r="E27" s="3" t="s">
        <v>172</v>
      </c>
      <c r="F27" s="3" t="s">
        <v>173</v>
      </c>
      <c r="G27" s="3">
        <v>2020</v>
      </c>
      <c r="H27" s="98">
        <v>255.32185000000001</v>
      </c>
      <c r="I27" s="3">
        <v>27.4</v>
      </c>
      <c r="J27" s="99">
        <v>14.6</v>
      </c>
      <c r="K27" s="3">
        <v>14.7</v>
      </c>
      <c r="L27" s="3">
        <v>6.1</v>
      </c>
      <c r="M27" s="81">
        <v>89.114847922739642</v>
      </c>
      <c r="N27" s="100">
        <v>24.1</v>
      </c>
      <c r="O27" s="3">
        <v>46.1</v>
      </c>
      <c r="P27" s="4">
        <v>94</v>
      </c>
      <c r="Q27" s="54" t="s">
        <v>37</v>
      </c>
      <c r="R27" s="56"/>
      <c r="S27" s="56"/>
      <c r="T27" s="56"/>
      <c r="U27" s="56"/>
      <c r="V27" s="9"/>
      <c r="W27" s="9"/>
      <c r="X27" s="9"/>
      <c r="Y27" s="9"/>
      <c r="Z27" s="9"/>
      <c r="AA27" s="9"/>
      <c r="AB27" s="52"/>
      <c r="AC27" s="52"/>
      <c r="AD27" s="52"/>
      <c r="AE27" s="52"/>
      <c r="AF27" s="52"/>
      <c r="AG27" s="52"/>
      <c r="AH27" s="52"/>
      <c r="AI27" s="52"/>
      <c r="AJ27" s="52"/>
      <c r="AK27" s="52"/>
      <c r="AL27" s="52"/>
      <c r="AM27" s="52"/>
    </row>
    <row r="28" spans="1:41" ht="26">
      <c r="A28" s="77" t="s">
        <v>38</v>
      </c>
      <c r="B28" s="1" t="s">
        <v>39</v>
      </c>
      <c r="C28" s="1" t="s">
        <v>40</v>
      </c>
      <c r="D28" s="117">
        <v>2020</v>
      </c>
      <c r="E28" s="1" t="s">
        <v>39</v>
      </c>
      <c r="F28" s="1" t="s">
        <v>88</v>
      </c>
      <c r="G28" s="1">
        <v>2020</v>
      </c>
      <c r="H28" s="106">
        <v>133.2114</v>
      </c>
      <c r="I28" s="1">
        <v>20.100000000000001</v>
      </c>
      <c r="J28" s="116"/>
      <c r="K28" s="3">
        <v>12</v>
      </c>
      <c r="L28" s="3">
        <v>9.8000000000000007</v>
      </c>
      <c r="M28" s="81">
        <v>69.24065764570814</v>
      </c>
      <c r="N28" s="100"/>
      <c r="O28" s="3">
        <v>53.6</v>
      </c>
      <c r="P28" s="42">
        <v>56</v>
      </c>
      <c r="Q28" s="42" t="s">
        <v>89</v>
      </c>
      <c r="R28" s="56"/>
      <c r="V28" s="9"/>
      <c r="AN28"/>
      <c r="AO28"/>
    </row>
    <row r="29" spans="1:41" ht="31" customHeight="1">
      <c r="A29" s="77" t="s">
        <v>130</v>
      </c>
      <c r="B29" s="1" t="s">
        <v>90</v>
      </c>
      <c r="C29" s="1" t="s">
        <v>91</v>
      </c>
      <c r="D29" s="117">
        <v>2020</v>
      </c>
      <c r="E29" s="1" t="s">
        <v>90</v>
      </c>
      <c r="F29" s="1" t="s">
        <v>92</v>
      </c>
      <c r="G29" s="1">
        <v>2020</v>
      </c>
      <c r="H29" s="106">
        <v>179.51822000000001</v>
      </c>
      <c r="I29" s="1">
        <v>22.3</v>
      </c>
      <c r="J29" s="116">
        <v>12.1</v>
      </c>
      <c r="K29" s="3">
        <v>6.3</v>
      </c>
      <c r="L29" s="1">
        <v>2.1</v>
      </c>
      <c r="M29" s="81">
        <v>62.50839378133707</v>
      </c>
      <c r="N29" s="100">
        <v>26.3</v>
      </c>
      <c r="O29" s="3">
        <v>61.5</v>
      </c>
      <c r="P29" s="42">
        <v>52</v>
      </c>
      <c r="Q29" s="42" t="s">
        <v>93</v>
      </c>
      <c r="R29" s="56"/>
      <c r="V29" s="9"/>
      <c r="AN29"/>
      <c r="AO29"/>
    </row>
    <row r="30" spans="1:41" s="45" customFormat="1" ht="26">
      <c r="A30" s="97" t="s">
        <v>247</v>
      </c>
      <c r="B30" s="3" t="s">
        <v>281</v>
      </c>
      <c r="C30" s="3" t="s">
        <v>158</v>
      </c>
      <c r="D30" s="4" t="s">
        <v>267</v>
      </c>
      <c r="E30" s="3" t="s">
        <v>281</v>
      </c>
      <c r="F30" s="3" t="s">
        <v>282</v>
      </c>
      <c r="G30" s="3">
        <v>2020</v>
      </c>
      <c r="H30" s="109"/>
      <c r="I30" s="3">
        <v>27.7</v>
      </c>
      <c r="J30" s="99">
        <v>24.4</v>
      </c>
      <c r="K30" s="3">
        <v>2.2999999999999998</v>
      </c>
      <c r="L30" s="3">
        <v>1.3</v>
      </c>
      <c r="M30" s="81">
        <v>78.213257725319792</v>
      </c>
      <c r="N30" s="100">
        <v>23.2</v>
      </c>
      <c r="O30" s="3">
        <v>47</v>
      </c>
      <c r="P30" s="4">
        <v>90</v>
      </c>
      <c r="Q30" s="4" t="s">
        <v>195</v>
      </c>
      <c r="R30" s="56"/>
      <c r="S30" s="56"/>
      <c r="T30" s="56"/>
      <c r="U30" s="56"/>
      <c r="V30" s="9"/>
      <c r="W30" s="9"/>
      <c r="X30" s="9"/>
      <c r="Y30" s="9"/>
      <c r="Z30" s="9"/>
      <c r="AA30" s="9"/>
      <c r="AB30" s="52"/>
      <c r="AC30" s="52"/>
      <c r="AD30" s="52"/>
      <c r="AE30" s="52"/>
      <c r="AF30" s="52"/>
      <c r="AG30" s="52"/>
      <c r="AH30" s="52"/>
      <c r="AI30" s="52"/>
      <c r="AJ30" s="52"/>
      <c r="AK30" s="52"/>
      <c r="AL30" s="52"/>
      <c r="AM30" s="52"/>
    </row>
    <row r="31" spans="1:41" ht="39">
      <c r="A31" s="77" t="s">
        <v>131</v>
      </c>
      <c r="B31" s="115" t="s">
        <v>94</v>
      </c>
      <c r="C31" s="3" t="s">
        <v>95</v>
      </c>
      <c r="D31" s="117" t="s">
        <v>149</v>
      </c>
      <c r="E31" s="1" t="s">
        <v>96</v>
      </c>
      <c r="F31" s="1" t="s">
        <v>97</v>
      </c>
      <c r="G31" s="1">
        <v>2020</v>
      </c>
      <c r="H31" s="106">
        <v>1060.786958875</v>
      </c>
      <c r="I31" s="1">
        <v>27.6</v>
      </c>
      <c r="J31" s="116">
        <v>22.9</v>
      </c>
      <c r="K31" s="3">
        <v>6.5</v>
      </c>
      <c r="L31" s="1">
        <v>3</v>
      </c>
      <c r="M31" s="81">
        <v>73.232765191781795</v>
      </c>
      <c r="N31" s="100">
        <v>16.899999999999999</v>
      </c>
      <c r="O31" s="3">
        <v>77.2</v>
      </c>
      <c r="P31" s="42">
        <v>76</v>
      </c>
      <c r="Q31" s="42">
        <v>14</v>
      </c>
      <c r="R31" s="56"/>
      <c r="V31" s="9"/>
      <c r="AN31"/>
      <c r="AO31"/>
    </row>
    <row r="32" spans="1:41" s="45" customFormat="1" ht="39">
      <c r="A32" s="84" t="s">
        <v>132</v>
      </c>
      <c r="B32" s="47" t="s">
        <v>98</v>
      </c>
      <c r="C32" s="47" t="s">
        <v>99</v>
      </c>
      <c r="D32" s="111" t="s">
        <v>100</v>
      </c>
      <c r="E32" s="47" t="s">
        <v>174</v>
      </c>
      <c r="F32" s="47" t="s">
        <v>175</v>
      </c>
      <c r="G32" s="47">
        <v>2020</v>
      </c>
      <c r="H32" s="112">
        <v>324.90894800000001</v>
      </c>
      <c r="I32" s="47">
        <v>33.5</v>
      </c>
      <c r="J32" s="87">
        <v>18.600000000000001</v>
      </c>
      <c r="K32" s="47">
        <v>13.9</v>
      </c>
      <c r="L32" s="47">
        <v>11.2</v>
      </c>
      <c r="M32" s="102">
        <v>76.396600000000007</v>
      </c>
      <c r="N32" s="103">
        <v>46</v>
      </c>
      <c r="O32" s="47">
        <v>112.6</v>
      </c>
      <c r="P32" s="48">
        <v>99</v>
      </c>
      <c r="Q32" s="48">
        <v>40.799999999999997</v>
      </c>
      <c r="R32" s="56"/>
      <c r="S32" s="56"/>
      <c r="T32" s="56"/>
      <c r="U32" s="56"/>
      <c r="V32" s="9"/>
      <c r="W32" s="9"/>
      <c r="X32" s="9"/>
      <c r="Y32" s="9"/>
      <c r="Z32" s="9"/>
      <c r="AA32" s="9"/>
      <c r="AB32" s="52"/>
      <c r="AC32" s="52"/>
      <c r="AD32" s="52"/>
      <c r="AE32" s="52"/>
      <c r="AF32" s="52"/>
      <c r="AG32" s="52"/>
      <c r="AH32" s="52"/>
      <c r="AI32" s="52"/>
      <c r="AJ32" s="52"/>
      <c r="AK32" s="52"/>
      <c r="AL32" s="52"/>
      <c r="AM32" s="52"/>
    </row>
    <row r="33" spans="1:41" s="45" customFormat="1" ht="24" customHeight="1">
      <c r="A33" s="84" t="s">
        <v>133</v>
      </c>
      <c r="B33" s="47" t="s">
        <v>165</v>
      </c>
      <c r="C33" s="47" t="s">
        <v>101</v>
      </c>
      <c r="D33" s="111" t="s">
        <v>150</v>
      </c>
      <c r="E33" s="47" t="s">
        <v>96</v>
      </c>
      <c r="F33" s="47" t="s">
        <v>97</v>
      </c>
      <c r="G33" s="47">
        <v>2020</v>
      </c>
      <c r="H33" s="112">
        <v>3910.8964019999999</v>
      </c>
      <c r="I33" s="47">
        <v>36.799999999999997</v>
      </c>
      <c r="J33" s="87">
        <v>27.2</v>
      </c>
      <c r="K33" s="47">
        <v>11.7</v>
      </c>
      <c r="L33" s="47">
        <v>2</v>
      </c>
      <c r="M33" s="102">
        <v>88.545724548583678</v>
      </c>
      <c r="N33" s="103">
        <v>0</v>
      </c>
      <c r="O33" s="47">
        <v>87.7</v>
      </c>
      <c r="P33" s="48">
        <v>84</v>
      </c>
      <c r="Q33" s="48">
        <v>36.4</v>
      </c>
      <c r="R33" s="56"/>
      <c r="S33" s="56"/>
      <c r="T33" s="56"/>
      <c r="U33" s="56"/>
      <c r="V33" s="9"/>
      <c r="W33" s="9"/>
      <c r="X33" s="9"/>
      <c r="Y33" s="9"/>
      <c r="Z33" s="9"/>
      <c r="AA33" s="9"/>
      <c r="AB33" s="52"/>
      <c r="AC33" s="52"/>
      <c r="AD33" s="52"/>
      <c r="AE33" s="52"/>
      <c r="AF33" s="52"/>
      <c r="AG33" s="52"/>
      <c r="AH33" s="52"/>
      <c r="AI33" s="52"/>
      <c r="AJ33" s="52"/>
      <c r="AK33" s="52"/>
      <c r="AL33" s="52"/>
      <c r="AM33" s="52"/>
    </row>
    <row r="34" spans="1:41" s="14" customFormat="1">
      <c r="A34" s="118" t="s">
        <v>245</v>
      </c>
      <c r="B34" s="20"/>
      <c r="C34" s="20"/>
      <c r="D34" s="43"/>
      <c r="E34" s="20"/>
      <c r="F34" s="20"/>
      <c r="G34" s="20"/>
      <c r="H34" s="119"/>
      <c r="I34" s="20">
        <v>31.1</v>
      </c>
      <c r="J34" s="120">
        <v>1.1491443027790771</v>
      </c>
      <c r="K34" s="20">
        <v>8</v>
      </c>
      <c r="L34" s="55">
        <v>2.7</v>
      </c>
      <c r="M34" s="121">
        <v>68.0778281071468</v>
      </c>
      <c r="N34" s="122"/>
      <c r="O34" s="20">
        <v>71.599999999999994</v>
      </c>
      <c r="P34" s="43">
        <v>79</v>
      </c>
      <c r="Q34" s="43"/>
      <c r="R34" s="56"/>
      <c r="S34" s="56"/>
      <c r="T34" s="56"/>
      <c r="U34" s="56"/>
      <c r="V34" s="9"/>
      <c r="W34" s="9"/>
      <c r="X34" s="9"/>
      <c r="Y34" s="9"/>
      <c r="Z34" s="9"/>
      <c r="AA34" s="9"/>
      <c r="AB34" s="13"/>
      <c r="AC34" s="13"/>
      <c r="AD34" s="13"/>
      <c r="AE34" s="13"/>
      <c r="AF34" s="13"/>
      <c r="AG34" s="13"/>
      <c r="AH34" s="13"/>
      <c r="AI34" s="13"/>
      <c r="AJ34" s="13"/>
      <c r="AK34" s="13"/>
      <c r="AL34" s="13"/>
      <c r="AM34" s="13"/>
    </row>
    <row r="35" spans="1:41" s="10" customFormat="1" ht="26">
      <c r="A35" s="97" t="s">
        <v>134</v>
      </c>
      <c r="B35" s="3" t="s">
        <v>102</v>
      </c>
      <c r="C35" s="3" t="s">
        <v>103</v>
      </c>
      <c r="D35" s="4" t="s">
        <v>157</v>
      </c>
      <c r="E35" s="3"/>
      <c r="F35" s="3"/>
      <c r="G35" s="3"/>
      <c r="H35" s="123">
        <v>41117.699999999997</v>
      </c>
      <c r="I35" s="114">
        <v>27.657</v>
      </c>
      <c r="J35" s="99">
        <v>22.8</v>
      </c>
      <c r="K35" s="3">
        <v>4</v>
      </c>
      <c r="L35" s="3">
        <v>0</v>
      </c>
      <c r="M35" s="124"/>
      <c r="N35" s="125">
        <v>6.9</v>
      </c>
      <c r="O35" s="3">
        <v>114.4</v>
      </c>
      <c r="P35" s="4">
        <v>87</v>
      </c>
      <c r="Q35" s="4">
        <v>54.2</v>
      </c>
      <c r="R35" s="56"/>
      <c r="S35" s="56"/>
      <c r="T35" s="56"/>
      <c r="U35" s="56"/>
      <c r="V35" s="9"/>
      <c r="W35" s="9"/>
      <c r="X35" s="9"/>
      <c r="Y35" s="9"/>
      <c r="Z35" s="9"/>
      <c r="AA35" s="9"/>
      <c r="AB35" s="9"/>
      <c r="AC35" s="9"/>
      <c r="AD35" s="9"/>
      <c r="AE35" s="9"/>
      <c r="AF35" s="9"/>
      <c r="AG35" s="9"/>
      <c r="AH35" s="9"/>
      <c r="AI35" s="9"/>
      <c r="AJ35" s="9"/>
      <c r="AK35" s="9"/>
      <c r="AL35" s="9"/>
      <c r="AM35" s="9"/>
    </row>
    <row r="36" spans="1:41" s="10" customFormat="1" ht="26">
      <c r="A36" s="97" t="s">
        <v>135</v>
      </c>
      <c r="B36" s="3" t="s">
        <v>104</v>
      </c>
      <c r="C36" s="3" t="s">
        <v>104</v>
      </c>
      <c r="D36" s="4" t="s">
        <v>158</v>
      </c>
      <c r="E36" s="3"/>
      <c r="F36" s="3"/>
      <c r="G36" s="3"/>
      <c r="H36" s="109" t="s">
        <v>104</v>
      </c>
      <c r="I36" s="114">
        <v>13.959</v>
      </c>
      <c r="J36" s="99">
        <v>13.7</v>
      </c>
      <c r="K36" s="3">
        <v>0</v>
      </c>
      <c r="L36" s="3">
        <v>0</v>
      </c>
      <c r="M36" s="81">
        <v>0</v>
      </c>
      <c r="N36" s="100">
        <v>4.7</v>
      </c>
      <c r="O36" s="3">
        <v>49.8</v>
      </c>
      <c r="P36" s="4">
        <v>47</v>
      </c>
      <c r="Q36" s="53">
        <f>0.015*138</f>
        <v>2.0699999999999998</v>
      </c>
      <c r="R36" s="56"/>
      <c r="S36" s="56"/>
      <c r="T36" s="56"/>
      <c r="U36" s="56"/>
      <c r="V36" s="9"/>
      <c r="W36" s="9"/>
      <c r="X36" s="9"/>
      <c r="Y36" s="9"/>
      <c r="Z36" s="9"/>
      <c r="AA36" s="9"/>
      <c r="AB36" s="9"/>
      <c r="AC36" s="9"/>
      <c r="AD36" s="9"/>
      <c r="AE36" s="9"/>
      <c r="AF36" s="9"/>
      <c r="AG36" s="9"/>
      <c r="AH36" s="9"/>
      <c r="AI36" s="9"/>
      <c r="AJ36" s="9"/>
      <c r="AK36" s="9"/>
      <c r="AL36" s="9"/>
      <c r="AM36" s="9"/>
    </row>
    <row r="37" spans="1:41" s="45" customFormat="1" ht="52">
      <c r="A37" s="84" t="s">
        <v>137</v>
      </c>
      <c r="B37" s="47" t="s">
        <v>105</v>
      </c>
      <c r="C37" s="47" t="s">
        <v>176</v>
      </c>
      <c r="D37" s="48" t="s">
        <v>106</v>
      </c>
      <c r="E37" s="47"/>
      <c r="F37" s="47"/>
      <c r="G37" s="47"/>
      <c r="H37" s="101" t="s">
        <v>176</v>
      </c>
      <c r="I37" s="86">
        <v>36.822000000000003</v>
      </c>
      <c r="J37" s="87">
        <v>15.6</v>
      </c>
      <c r="K37" s="47">
        <v>19.899999999999999</v>
      </c>
      <c r="L37" s="47">
        <v>0</v>
      </c>
      <c r="M37" s="102">
        <v>89.590865497164344</v>
      </c>
      <c r="N37" s="103">
        <v>25.9</v>
      </c>
      <c r="O37" s="47">
        <v>87.3</v>
      </c>
      <c r="P37" s="48"/>
      <c r="Q37" s="48" t="s">
        <v>176</v>
      </c>
      <c r="R37" s="56"/>
      <c r="S37" s="56"/>
      <c r="T37" s="56"/>
      <c r="U37" s="56"/>
      <c r="V37" s="9"/>
      <c r="W37" s="9"/>
      <c r="X37" s="9"/>
      <c r="Y37" s="9"/>
      <c r="Z37" s="9"/>
      <c r="AA37" s="9"/>
      <c r="AB37" s="52"/>
      <c r="AC37" s="52"/>
      <c r="AD37" s="52"/>
      <c r="AE37" s="52"/>
      <c r="AF37" s="52"/>
      <c r="AG37" s="52"/>
      <c r="AH37" s="52"/>
      <c r="AI37" s="52"/>
      <c r="AJ37" s="52"/>
      <c r="AK37" s="52"/>
      <c r="AL37" s="52"/>
      <c r="AM37" s="52"/>
    </row>
    <row r="38" spans="1:41" s="10" customFormat="1" ht="12" customHeight="1">
      <c r="A38" s="97" t="s">
        <v>136</v>
      </c>
      <c r="B38" s="3" t="s">
        <v>37</v>
      </c>
      <c r="C38" s="3" t="s">
        <v>37</v>
      </c>
      <c r="D38" s="4"/>
      <c r="E38" s="3"/>
      <c r="F38" s="3"/>
      <c r="G38" s="3"/>
      <c r="H38" s="109" t="s">
        <v>37</v>
      </c>
      <c r="I38" s="114">
        <v>25.331</v>
      </c>
      <c r="J38" s="99">
        <v>22.1</v>
      </c>
      <c r="K38" s="99">
        <v>2.5422000000000002</v>
      </c>
      <c r="L38" s="3">
        <v>0.8</v>
      </c>
      <c r="M38" s="81">
        <v>0</v>
      </c>
      <c r="N38" s="100" t="s">
        <v>37</v>
      </c>
      <c r="O38" s="3">
        <v>49.4</v>
      </c>
      <c r="P38" s="4">
        <v>48</v>
      </c>
      <c r="Q38" s="4" t="s">
        <v>37</v>
      </c>
      <c r="R38" s="56"/>
      <c r="S38" s="56"/>
      <c r="T38" s="56"/>
      <c r="U38" s="56"/>
      <c r="V38" s="9"/>
      <c r="W38" s="9"/>
      <c r="X38" s="9"/>
      <c r="Y38" s="9"/>
      <c r="Z38" s="9"/>
      <c r="AA38" s="9"/>
      <c r="AB38" s="9"/>
      <c r="AC38" s="9"/>
      <c r="AD38" s="9"/>
      <c r="AE38" s="9"/>
      <c r="AF38" s="9"/>
      <c r="AG38" s="9"/>
      <c r="AH38" s="9"/>
      <c r="AI38" s="9"/>
      <c r="AJ38" s="9"/>
      <c r="AK38" s="9"/>
      <c r="AL38" s="9"/>
      <c r="AM38" s="9"/>
    </row>
    <row r="39" spans="1:41" s="45" customFormat="1">
      <c r="A39" s="84" t="s">
        <v>138</v>
      </c>
      <c r="B39" s="47" t="s">
        <v>195</v>
      </c>
      <c r="C39" s="47" t="s">
        <v>195</v>
      </c>
      <c r="D39" s="48"/>
      <c r="E39" s="47"/>
      <c r="F39" s="47"/>
      <c r="G39" s="47"/>
      <c r="H39" s="101" t="s">
        <v>195</v>
      </c>
      <c r="I39" s="86">
        <v>28.516999999999999</v>
      </c>
      <c r="J39" s="87">
        <v>8.5</v>
      </c>
      <c r="K39" s="48" t="s">
        <v>195</v>
      </c>
      <c r="L39" s="47">
        <v>19.7</v>
      </c>
      <c r="M39" s="102">
        <v>0</v>
      </c>
      <c r="N39" s="103">
        <v>72.599999999999994</v>
      </c>
      <c r="O39" s="47">
        <v>124.1</v>
      </c>
      <c r="P39" s="48">
        <v>99</v>
      </c>
      <c r="Q39" s="48">
        <v>45.1</v>
      </c>
      <c r="R39" s="56"/>
      <c r="S39" s="56"/>
      <c r="T39" s="56"/>
      <c r="U39" s="56"/>
      <c r="V39" s="9"/>
      <c r="W39" s="9"/>
      <c r="X39" s="9"/>
      <c r="Y39" s="9"/>
      <c r="Z39" s="9"/>
      <c r="AA39" s="9"/>
      <c r="AB39" s="52"/>
      <c r="AC39" s="52"/>
      <c r="AD39" s="52"/>
      <c r="AE39" s="52"/>
      <c r="AF39" s="52"/>
      <c r="AG39" s="52"/>
      <c r="AH39" s="52"/>
      <c r="AI39" s="52"/>
      <c r="AJ39" s="52"/>
      <c r="AK39" s="52"/>
      <c r="AL39" s="52"/>
      <c r="AM39" s="52"/>
    </row>
    <row r="40" spans="1:41" s="45" customFormat="1">
      <c r="A40" s="84" t="s">
        <v>139</v>
      </c>
      <c r="B40" s="47" t="s">
        <v>37</v>
      </c>
      <c r="C40" s="47" t="s">
        <v>37</v>
      </c>
      <c r="D40" s="48"/>
      <c r="E40" s="47"/>
      <c r="F40" s="47"/>
      <c r="G40" s="47"/>
      <c r="H40" s="101" t="s">
        <v>37</v>
      </c>
      <c r="I40" s="86">
        <v>38.033000000000001</v>
      </c>
      <c r="J40" s="87">
        <v>0</v>
      </c>
      <c r="K40" s="126">
        <v>3.7916999999999992</v>
      </c>
      <c r="L40" s="47">
        <v>34.1</v>
      </c>
      <c r="M40" s="102">
        <v>0</v>
      </c>
      <c r="N40" s="103">
        <v>69.400000000000006</v>
      </c>
      <c r="O40" s="47">
        <v>106.5</v>
      </c>
      <c r="P40" s="48">
        <v>94</v>
      </c>
      <c r="Q40" s="48">
        <v>73.099999999999994</v>
      </c>
      <c r="R40" s="56"/>
      <c r="S40" s="56"/>
      <c r="T40" s="56"/>
      <c r="U40" s="56"/>
      <c r="V40" s="9"/>
      <c r="W40" s="9"/>
      <c r="X40" s="9"/>
      <c r="Y40" s="9"/>
      <c r="Z40" s="9"/>
      <c r="AA40" s="9"/>
      <c r="AB40" s="52"/>
      <c r="AC40" s="52"/>
      <c r="AD40" s="52"/>
      <c r="AE40" s="52"/>
      <c r="AF40" s="52"/>
      <c r="AG40" s="52"/>
      <c r="AH40" s="52"/>
      <c r="AI40" s="52"/>
      <c r="AJ40" s="52"/>
      <c r="AK40" s="52"/>
      <c r="AL40" s="52"/>
      <c r="AM40" s="52"/>
    </row>
    <row r="41" spans="1:41" ht="26">
      <c r="A41" s="77" t="s">
        <v>140</v>
      </c>
      <c r="B41" s="1" t="s">
        <v>107</v>
      </c>
      <c r="C41" s="1" t="s">
        <v>107</v>
      </c>
      <c r="D41" s="42" t="s">
        <v>158</v>
      </c>
      <c r="E41" s="1"/>
      <c r="F41" s="1"/>
      <c r="G41" s="1"/>
      <c r="H41" s="79" t="s">
        <v>108</v>
      </c>
      <c r="I41" s="80">
        <v>10.718</v>
      </c>
      <c r="J41" s="116"/>
      <c r="K41" s="4" t="s">
        <v>109</v>
      </c>
      <c r="L41" s="1">
        <v>0</v>
      </c>
      <c r="M41" s="81">
        <v>0</v>
      </c>
      <c r="N41" s="100">
        <v>8.5</v>
      </c>
      <c r="O41" s="1">
        <v>42.5</v>
      </c>
      <c r="P41" s="42">
        <v>60</v>
      </c>
      <c r="Q41" s="42">
        <f>75*0.012</f>
        <v>0.9</v>
      </c>
      <c r="R41" s="56"/>
      <c r="V41" s="9"/>
      <c r="AN41"/>
      <c r="AO41"/>
    </row>
    <row r="42" spans="1:41" s="45" customFormat="1" ht="13" customHeight="1">
      <c r="A42" s="84" t="s">
        <v>141</v>
      </c>
      <c r="B42" s="113" t="s">
        <v>110</v>
      </c>
      <c r="C42" s="47" t="s">
        <v>111</v>
      </c>
      <c r="D42" s="48" t="s">
        <v>158</v>
      </c>
      <c r="E42" s="47"/>
      <c r="F42" s="47"/>
      <c r="G42" s="47"/>
      <c r="H42" s="101" t="s">
        <v>112</v>
      </c>
      <c r="I42" s="86">
        <v>38.652999999999999</v>
      </c>
      <c r="J42" s="87">
        <v>29.9</v>
      </c>
      <c r="K42" s="87">
        <v>7.564899999999998</v>
      </c>
      <c r="L42" s="47">
        <v>0</v>
      </c>
      <c r="M42" s="102">
        <v>77.970451644193176</v>
      </c>
      <c r="N42" s="103">
        <v>31.1</v>
      </c>
      <c r="O42" s="47">
        <v>83</v>
      </c>
      <c r="P42" s="48">
        <v>72</v>
      </c>
      <c r="Q42" s="48" t="s">
        <v>112</v>
      </c>
      <c r="R42" s="56"/>
      <c r="S42" s="56"/>
      <c r="T42" s="56"/>
      <c r="U42" s="56"/>
      <c r="V42" s="9"/>
      <c r="W42" s="9"/>
      <c r="X42" s="9"/>
      <c r="Y42" s="9"/>
      <c r="Z42" s="9"/>
      <c r="AA42" s="9"/>
      <c r="AB42" s="52"/>
      <c r="AC42" s="52"/>
      <c r="AD42" s="52"/>
      <c r="AE42" s="52"/>
      <c r="AF42" s="52"/>
      <c r="AG42" s="52"/>
      <c r="AH42" s="52"/>
      <c r="AI42" s="52"/>
      <c r="AJ42" s="52"/>
      <c r="AK42" s="52"/>
      <c r="AL42" s="52"/>
      <c r="AM42" s="52"/>
    </row>
    <row r="43" spans="1:41" s="10" customFormat="1" ht="26">
      <c r="A43" s="97" t="s">
        <v>142</v>
      </c>
      <c r="B43" s="3" t="s">
        <v>70</v>
      </c>
      <c r="C43" s="3" t="s">
        <v>267</v>
      </c>
      <c r="D43" s="105">
        <v>2022</v>
      </c>
      <c r="E43" s="3"/>
      <c r="F43" s="3"/>
      <c r="G43" s="3"/>
      <c r="H43" s="123">
        <v>1221.5999999999999</v>
      </c>
      <c r="I43" s="114">
        <v>31.6</v>
      </c>
      <c r="J43" s="99">
        <v>29</v>
      </c>
      <c r="K43" s="99">
        <v>0.93597000000000019</v>
      </c>
      <c r="L43" s="3">
        <v>1.2</v>
      </c>
      <c r="M43" s="81">
        <v>0</v>
      </c>
      <c r="N43" s="100">
        <v>7.5</v>
      </c>
      <c r="O43" s="3">
        <v>98.8</v>
      </c>
      <c r="P43" s="4">
        <v>51</v>
      </c>
      <c r="Q43" s="53">
        <f>113*0.151</f>
        <v>17.062999999999999</v>
      </c>
      <c r="R43" s="56"/>
      <c r="S43" s="56"/>
      <c r="T43" s="56"/>
      <c r="U43" s="56"/>
      <c r="V43" s="9"/>
      <c r="W43" s="9"/>
      <c r="X43" s="9"/>
      <c r="Y43" s="9"/>
      <c r="Z43" s="9"/>
      <c r="AA43" s="9"/>
      <c r="AB43" s="9"/>
      <c r="AC43" s="9"/>
      <c r="AD43" s="9"/>
      <c r="AE43" s="9"/>
      <c r="AF43" s="9"/>
      <c r="AG43" s="9"/>
      <c r="AH43" s="9"/>
      <c r="AI43" s="9"/>
      <c r="AJ43" s="9"/>
      <c r="AK43" s="9"/>
      <c r="AL43" s="9"/>
      <c r="AM43" s="9"/>
    </row>
    <row r="44" spans="1:41" ht="26">
      <c r="A44" s="77" t="s">
        <v>143</v>
      </c>
      <c r="B44" s="1" t="s">
        <v>158</v>
      </c>
      <c r="C44" s="1" t="s">
        <v>158</v>
      </c>
      <c r="D44" s="42" t="s">
        <v>158</v>
      </c>
      <c r="E44" s="1"/>
      <c r="F44" s="1"/>
      <c r="G44" s="1"/>
      <c r="H44" s="79" t="s">
        <v>195</v>
      </c>
      <c r="I44" s="80">
        <v>48.892000000000003</v>
      </c>
      <c r="J44" s="116">
        <v>20.5</v>
      </c>
      <c r="K44" s="99">
        <v>21.182784000000002</v>
      </c>
      <c r="L44" s="3">
        <v>5.6</v>
      </c>
      <c r="M44" s="127">
        <v>0</v>
      </c>
      <c r="N44" s="125">
        <v>14</v>
      </c>
      <c r="O44" s="3">
        <v>83.1</v>
      </c>
      <c r="P44" s="42">
        <v>63</v>
      </c>
      <c r="Q44" s="42" t="s">
        <v>195</v>
      </c>
      <c r="R44" s="56"/>
      <c r="V44" s="9"/>
      <c r="AN44"/>
      <c r="AO44"/>
    </row>
    <row r="45" spans="1:41" ht="26">
      <c r="A45" s="77" t="s">
        <v>144</v>
      </c>
      <c r="B45" s="1" t="s">
        <v>71</v>
      </c>
      <c r="C45" s="1" t="s">
        <v>72</v>
      </c>
      <c r="D45" s="42" t="s">
        <v>158</v>
      </c>
      <c r="E45" s="1"/>
      <c r="F45" s="1"/>
      <c r="G45" s="1"/>
      <c r="H45" s="79" t="s">
        <v>37</v>
      </c>
      <c r="I45" s="80">
        <v>11.558999999999999</v>
      </c>
      <c r="J45" s="116">
        <v>8.6</v>
      </c>
      <c r="K45" s="99">
        <v>2.6531129765160566</v>
      </c>
      <c r="L45" s="3">
        <v>0.1</v>
      </c>
      <c r="M45" s="127">
        <v>0</v>
      </c>
      <c r="N45" s="125">
        <v>17.2</v>
      </c>
      <c r="O45" s="3">
        <v>42.2</v>
      </c>
      <c r="P45" s="42" t="s">
        <v>37</v>
      </c>
      <c r="Q45" s="42" t="s">
        <v>37</v>
      </c>
      <c r="R45" s="56"/>
      <c r="V45" s="9"/>
      <c r="AN45"/>
      <c r="AO45"/>
    </row>
    <row r="46" spans="1:41" s="16" customFormat="1">
      <c r="A46" s="128" t="s">
        <v>164</v>
      </c>
      <c r="B46" s="21"/>
      <c r="C46" s="21"/>
      <c r="D46" s="129"/>
      <c r="E46" s="21"/>
      <c r="F46" s="21"/>
      <c r="G46" s="21"/>
      <c r="H46" s="21"/>
      <c r="I46" s="21"/>
      <c r="J46" s="130">
        <v>28.202000000000002</v>
      </c>
      <c r="K46" s="21">
        <v>20.6</v>
      </c>
      <c r="L46" s="21">
        <v>6.9</v>
      </c>
      <c r="M46" s="21">
        <v>3.2</v>
      </c>
      <c r="N46" s="131"/>
      <c r="O46" s="131">
        <v>17.899999999999999</v>
      </c>
      <c r="P46" s="21"/>
      <c r="Q46" s="21"/>
      <c r="R46" s="3"/>
      <c r="S46" s="56"/>
      <c r="T46" s="56"/>
      <c r="U46" s="56"/>
      <c r="V46" s="56"/>
      <c r="W46" s="9"/>
      <c r="X46" s="9"/>
      <c r="Y46" s="9"/>
      <c r="Z46" s="9"/>
      <c r="AA46" s="9"/>
      <c r="AB46" s="15"/>
      <c r="AC46" s="15"/>
      <c r="AD46" s="15"/>
      <c r="AE46" s="15"/>
      <c r="AF46" s="15"/>
      <c r="AG46" s="15"/>
      <c r="AH46" s="15"/>
      <c r="AI46" s="15"/>
      <c r="AJ46" s="15"/>
      <c r="AK46" s="15"/>
      <c r="AL46" s="15"/>
      <c r="AM46" s="15"/>
      <c r="AN46" s="15"/>
    </row>
    <row r="47" spans="1:41" ht="25" customHeight="1">
      <c r="A47" s="195" t="s">
        <v>49</v>
      </c>
      <c r="B47" s="196"/>
      <c r="C47" s="196"/>
      <c r="D47" s="196"/>
      <c r="E47" s="196"/>
      <c r="F47" s="196"/>
      <c r="G47" s="196"/>
      <c r="H47" s="196"/>
      <c r="I47" s="196"/>
      <c r="J47" s="196"/>
      <c r="K47" s="196"/>
      <c r="L47" s="196"/>
      <c r="M47" s="196"/>
      <c r="N47" s="196"/>
      <c r="O47" s="196"/>
      <c r="P47" s="196"/>
      <c r="Q47" s="196"/>
    </row>
    <row r="48" spans="1:41" ht="36" customHeight="1">
      <c r="A48" s="195" t="s">
        <v>66</v>
      </c>
      <c r="B48" s="196"/>
      <c r="C48" s="196"/>
      <c r="D48" s="196"/>
      <c r="E48" s="196"/>
      <c r="F48" s="196"/>
      <c r="G48" s="196"/>
      <c r="H48" s="196"/>
      <c r="I48" s="196"/>
      <c r="J48" s="196"/>
      <c r="K48" s="196"/>
      <c r="L48" s="196"/>
      <c r="M48" s="196"/>
      <c r="N48" s="196"/>
      <c r="O48" s="196"/>
      <c r="P48" s="196"/>
      <c r="Q48" s="196"/>
    </row>
    <row r="62" spans="3:3">
      <c r="C62" s="25"/>
    </row>
  </sheetData>
  <mergeCells count="4">
    <mergeCell ref="A47:Q47"/>
    <mergeCell ref="A48:Q48"/>
    <mergeCell ref="B1:H1"/>
    <mergeCell ref="I1:Q1"/>
  </mergeCells>
  <phoneticPr fontId="13" type="noConversion"/>
  <printOptions horizontalCentered="1" verticalCentered="1"/>
  <pageMargins left="0" right="0" top="0" bottom="0" header="0.10629921259842522" footer="0.10629921259842522"/>
  <colBreaks count="1" manualBreakCount="1">
    <brk id="2" max="1048575" man="1"/>
  </colBreaks>
  <legacy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L47"/>
  <sheetViews>
    <sheetView workbookViewId="0">
      <selection activeCell="A2" sqref="A2:L47"/>
    </sheetView>
  </sheetViews>
  <sheetFormatPr baseColWidth="10" defaultRowHeight="13"/>
  <sheetData>
    <row r="1" spans="1:3">
      <c r="C1" t="s">
        <v>207</v>
      </c>
    </row>
    <row r="2" spans="1:3" ht="48">
      <c r="A2" s="152" t="s">
        <v>18</v>
      </c>
      <c r="B2" s="152" t="s">
        <v>19</v>
      </c>
    </row>
    <row r="3" spans="1:3">
      <c r="A3" s="138" t="s">
        <v>159</v>
      </c>
      <c r="B3" s="3">
        <v>34.200000000000003</v>
      </c>
    </row>
    <row r="4" spans="1:3">
      <c r="A4" s="138" t="s">
        <v>288</v>
      </c>
      <c r="B4" s="3">
        <v>41.5</v>
      </c>
    </row>
    <row r="5" spans="1:3">
      <c r="A5" s="138" t="s">
        <v>144</v>
      </c>
      <c r="B5" s="3">
        <v>42.2</v>
      </c>
    </row>
    <row r="6" spans="1:3">
      <c r="A6" s="138" t="s">
        <v>140</v>
      </c>
      <c r="B6" s="3">
        <v>42.5</v>
      </c>
    </row>
    <row r="7" spans="1:3">
      <c r="A7" s="138" t="s">
        <v>145</v>
      </c>
      <c r="B7" s="3">
        <v>46.1</v>
      </c>
    </row>
    <row r="8" spans="1:3">
      <c r="A8" s="138" t="s">
        <v>20</v>
      </c>
      <c r="B8" s="3">
        <v>47</v>
      </c>
    </row>
    <row r="9" spans="1:3">
      <c r="A9" s="138" t="s">
        <v>136</v>
      </c>
      <c r="B9" s="3">
        <v>49.4</v>
      </c>
    </row>
    <row r="10" spans="1:3">
      <c r="A10" s="138" t="s">
        <v>135</v>
      </c>
      <c r="B10" s="3">
        <v>49.8</v>
      </c>
    </row>
    <row r="11" spans="1:3">
      <c r="A11" s="138" t="s">
        <v>21</v>
      </c>
      <c r="B11" s="3">
        <v>53.6</v>
      </c>
    </row>
    <row r="12" spans="1:3">
      <c r="A12" s="138" t="s">
        <v>274</v>
      </c>
      <c r="B12" s="50">
        <v>54.246000000000002</v>
      </c>
    </row>
    <row r="13" spans="1:3">
      <c r="A13" s="140" t="s">
        <v>15</v>
      </c>
      <c r="B13" s="18">
        <v>56.6</v>
      </c>
    </row>
    <row r="14" spans="1:3">
      <c r="A14" s="138" t="s">
        <v>22</v>
      </c>
      <c r="B14" s="3">
        <v>57.3</v>
      </c>
    </row>
    <row r="15" spans="1:3">
      <c r="A15" s="138" t="s">
        <v>277</v>
      </c>
      <c r="B15" s="3">
        <v>57.5</v>
      </c>
    </row>
    <row r="16" spans="1:3">
      <c r="A16" s="138" t="s">
        <v>23</v>
      </c>
      <c r="B16" s="3">
        <v>59.1</v>
      </c>
    </row>
    <row r="17" spans="1:2">
      <c r="A17" s="138" t="s">
        <v>161</v>
      </c>
      <c r="B17" s="3">
        <v>59.1</v>
      </c>
    </row>
    <row r="18" spans="1:2">
      <c r="A18" s="139" t="s">
        <v>24</v>
      </c>
      <c r="B18" s="18">
        <v>60.7</v>
      </c>
    </row>
    <row r="19" spans="1:2" ht="24">
      <c r="A19" s="138" t="s">
        <v>130</v>
      </c>
      <c r="B19" s="3">
        <v>61.5</v>
      </c>
    </row>
    <row r="20" spans="1:2">
      <c r="A20" s="138" t="s">
        <v>25</v>
      </c>
      <c r="B20" s="3">
        <v>62.8</v>
      </c>
    </row>
    <row r="21" spans="1:2" ht="24">
      <c r="A21" s="138" t="s">
        <v>151</v>
      </c>
      <c r="B21" s="3">
        <v>64.2</v>
      </c>
    </row>
    <row r="22" spans="1:2">
      <c r="A22" s="138" t="s">
        <v>286</v>
      </c>
      <c r="B22" s="3">
        <v>64.900000000000006</v>
      </c>
    </row>
    <row r="23" spans="1:2">
      <c r="A23" s="138" t="s">
        <v>287</v>
      </c>
      <c r="B23" s="3">
        <v>65.099999999999994</v>
      </c>
    </row>
    <row r="24" spans="1:2">
      <c r="A24" s="138" t="s">
        <v>162</v>
      </c>
      <c r="B24" s="3">
        <v>66</v>
      </c>
    </row>
    <row r="25" spans="1:2">
      <c r="A25" s="138" t="s">
        <v>276</v>
      </c>
      <c r="B25" s="3">
        <v>67.3</v>
      </c>
    </row>
    <row r="26" spans="1:2">
      <c r="A26" s="140" t="s">
        <v>26</v>
      </c>
      <c r="B26" s="18">
        <v>68.900000000000006</v>
      </c>
    </row>
    <row r="27" spans="1:2">
      <c r="A27" s="138" t="s">
        <v>27</v>
      </c>
      <c r="B27" s="3">
        <v>71.3</v>
      </c>
    </row>
    <row r="28" spans="1:2">
      <c r="A28" s="138" t="s">
        <v>28</v>
      </c>
      <c r="B28" s="3">
        <v>71.599999999999994</v>
      </c>
    </row>
    <row r="29" spans="1:2">
      <c r="A29" s="138" t="s">
        <v>131</v>
      </c>
      <c r="B29" s="3">
        <v>77.2</v>
      </c>
    </row>
    <row r="30" spans="1:2">
      <c r="A30" s="138" t="s">
        <v>160</v>
      </c>
      <c r="B30" s="3">
        <v>81.900000000000006</v>
      </c>
    </row>
    <row r="31" spans="1:2">
      <c r="A31" s="138" t="s">
        <v>141</v>
      </c>
      <c r="B31" s="3">
        <v>83</v>
      </c>
    </row>
    <row r="32" spans="1:2">
      <c r="A32" s="138" t="s">
        <v>143</v>
      </c>
      <c r="B32" s="3">
        <v>83.1</v>
      </c>
    </row>
    <row r="33" spans="1:12">
      <c r="A33" s="138" t="s">
        <v>163</v>
      </c>
      <c r="B33" s="3">
        <v>86.1</v>
      </c>
    </row>
    <row r="34" spans="1:12">
      <c r="A34" s="138" t="s">
        <v>137</v>
      </c>
      <c r="B34" s="3">
        <v>87.3</v>
      </c>
    </row>
    <row r="35" spans="1:12" ht="24">
      <c r="A35" s="138" t="s">
        <v>133</v>
      </c>
      <c r="B35" s="3">
        <v>87.7</v>
      </c>
    </row>
    <row r="36" spans="1:12">
      <c r="A36" s="138" t="s">
        <v>142</v>
      </c>
      <c r="B36" s="3">
        <v>98.8</v>
      </c>
    </row>
    <row r="37" spans="1:12">
      <c r="A37" s="138" t="s">
        <v>275</v>
      </c>
      <c r="B37" s="3">
        <v>104</v>
      </c>
    </row>
    <row r="38" spans="1:12">
      <c r="A38" s="138" t="s">
        <v>139</v>
      </c>
      <c r="B38" s="3">
        <v>106.5</v>
      </c>
    </row>
    <row r="39" spans="1:12">
      <c r="A39" s="138" t="s">
        <v>132</v>
      </c>
      <c r="B39" s="3">
        <v>112.6</v>
      </c>
    </row>
    <row r="40" spans="1:12">
      <c r="A40" s="138" t="s">
        <v>134</v>
      </c>
      <c r="B40" s="3">
        <v>114.4</v>
      </c>
    </row>
    <row r="41" spans="1:12">
      <c r="A41" s="138" t="s">
        <v>284</v>
      </c>
      <c r="B41" s="3">
        <v>114.6</v>
      </c>
    </row>
    <row r="42" spans="1:12">
      <c r="A42" s="138" t="s">
        <v>283</v>
      </c>
      <c r="B42" s="3">
        <v>115.9</v>
      </c>
    </row>
    <row r="43" spans="1:12">
      <c r="A43" s="138" t="s">
        <v>138</v>
      </c>
      <c r="B43" s="3">
        <v>124.1</v>
      </c>
    </row>
    <row r="44" spans="1:12">
      <c r="A44" s="138" t="s">
        <v>285</v>
      </c>
      <c r="B44" s="3">
        <v>138.30000000000001</v>
      </c>
    </row>
    <row r="45" spans="1:12">
      <c r="A45" s="146" t="s">
        <v>16</v>
      </c>
      <c r="B45" s="151">
        <v>40</v>
      </c>
    </row>
    <row r="46" spans="1:12">
      <c r="A46" s="144" t="s">
        <v>17</v>
      </c>
      <c r="B46" s="151">
        <v>32</v>
      </c>
    </row>
    <row r="47" spans="1:12" ht="30" customHeight="1">
      <c r="A47" s="206" t="s">
        <v>43</v>
      </c>
      <c r="B47" s="196"/>
      <c r="C47" s="196"/>
      <c r="D47" s="196"/>
      <c r="E47" s="196"/>
      <c r="F47" s="196"/>
      <c r="G47" s="196"/>
      <c r="H47" s="196"/>
      <c r="I47" s="196"/>
      <c r="J47" s="196"/>
      <c r="K47" s="196"/>
      <c r="L47" s="196"/>
    </row>
  </sheetData>
  <mergeCells count="1">
    <mergeCell ref="A47:L47"/>
  </mergeCells>
  <phoneticPr fontId="13" type="noConversion"/>
  <printOptions horizontalCentered="1"/>
  <pageMargins left="0.75000000000000011" right="0.75000000000000011" top="1" bottom="1" header="0.5" footer="0.5"/>
  <drawing r:id="rId1"/>
  <legacyDrawing r:id="rId2"/>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2:L47"/>
  <sheetViews>
    <sheetView workbookViewId="0">
      <selection activeCell="A2" sqref="A2"/>
    </sheetView>
  </sheetViews>
  <sheetFormatPr baseColWidth="10" defaultRowHeight="13"/>
  <sheetData>
    <row r="2" spans="1:2" ht="24">
      <c r="A2" s="27" t="s">
        <v>12</v>
      </c>
      <c r="B2" s="27" t="s">
        <v>50</v>
      </c>
    </row>
    <row r="3" spans="1:2">
      <c r="A3" s="138" t="s">
        <v>144</v>
      </c>
      <c r="B3" s="4">
        <v>0</v>
      </c>
    </row>
    <row r="4" spans="1:2">
      <c r="A4" s="138" t="s">
        <v>137</v>
      </c>
      <c r="B4" s="4">
        <v>0</v>
      </c>
    </row>
    <row r="5" spans="1:2" ht="14" customHeight="1">
      <c r="A5" s="140" t="s">
        <v>29</v>
      </c>
      <c r="B5" s="18">
        <v>0</v>
      </c>
    </row>
    <row r="6" spans="1:2">
      <c r="A6" s="139" t="s">
        <v>1</v>
      </c>
      <c r="B6" s="18">
        <v>36</v>
      </c>
    </row>
    <row r="7" spans="1:2">
      <c r="A7" s="138" t="s">
        <v>135</v>
      </c>
      <c r="B7" s="4">
        <v>47</v>
      </c>
    </row>
    <row r="8" spans="1:2">
      <c r="A8" s="138" t="s">
        <v>136</v>
      </c>
      <c r="B8" s="4">
        <v>48</v>
      </c>
    </row>
    <row r="9" spans="1:2">
      <c r="A9" s="138" t="s">
        <v>142</v>
      </c>
      <c r="B9" s="4">
        <v>51</v>
      </c>
    </row>
    <row r="10" spans="1:2" ht="24">
      <c r="A10" s="138" t="s">
        <v>130</v>
      </c>
      <c r="B10" s="4">
        <v>52</v>
      </c>
    </row>
    <row r="11" spans="1:2">
      <c r="A11" s="138" t="s">
        <v>2</v>
      </c>
      <c r="B11" s="4">
        <v>56</v>
      </c>
    </row>
    <row r="12" spans="1:2">
      <c r="A12" s="140" t="s">
        <v>3</v>
      </c>
      <c r="B12" s="18">
        <v>58</v>
      </c>
    </row>
    <row r="13" spans="1:2">
      <c r="A13" s="138" t="s">
        <v>276</v>
      </c>
      <c r="B13" s="3">
        <v>60</v>
      </c>
    </row>
    <row r="14" spans="1:2">
      <c r="A14" s="138" t="s">
        <v>140</v>
      </c>
      <c r="B14" s="4">
        <v>60</v>
      </c>
    </row>
    <row r="15" spans="1:2">
      <c r="A15" s="138" t="s">
        <v>143</v>
      </c>
      <c r="B15" s="4">
        <v>63</v>
      </c>
    </row>
    <row r="16" spans="1:2">
      <c r="A16" s="138" t="s">
        <v>4</v>
      </c>
      <c r="B16" s="3">
        <v>65</v>
      </c>
    </row>
    <row r="17" spans="1:2">
      <c r="A17" s="138" t="s">
        <v>5</v>
      </c>
      <c r="B17" s="3">
        <v>67</v>
      </c>
    </row>
    <row r="18" spans="1:2">
      <c r="A18" s="138" t="s">
        <v>163</v>
      </c>
      <c r="B18" s="3">
        <v>67</v>
      </c>
    </row>
    <row r="19" spans="1:2">
      <c r="A19" s="138" t="s">
        <v>277</v>
      </c>
      <c r="B19" s="3">
        <v>68</v>
      </c>
    </row>
    <row r="20" spans="1:2">
      <c r="A20" s="138" t="s">
        <v>288</v>
      </c>
      <c r="B20" s="3">
        <v>70</v>
      </c>
    </row>
    <row r="21" spans="1:2">
      <c r="A21" s="138" t="s">
        <v>141</v>
      </c>
      <c r="B21" s="4">
        <v>72</v>
      </c>
    </row>
    <row r="22" spans="1:2">
      <c r="A22" s="138" t="s">
        <v>159</v>
      </c>
      <c r="B22" s="3">
        <v>73</v>
      </c>
    </row>
    <row r="23" spans="1:2">
      <c r="A23" s="138" t="s">
        <v>286</v>
      </c>
      <c r="B23" s="3">
        <v>75</v>
      </c>
    </row>
    <row r="24" spans="1:2">
      <c r="A24" s="138" t="s">
        <v>131</v>
      </c>
      <c r="B24" s="4">
        <v>76</v>
      </c>
    </row>
    <row r="25" spans="1:2">
      <c r="A25" s="138" t="s">
        <v>6</v>
      </c>
      <c r="B25" s="3">
        <v>77</v>
      </c>
    </row>
    <row r="26" spans="1:2">
      <c r="A26" s="138" t="s">
        <v>284</v>
      </c>
      <c r="B26" s="3">
        <v>79</v>
      </c>
    </row>
    <row r="27" spans="1:2">
      <c r="A27" s="138" t="s">
        <v>7</v>
      </c>
      <c r="B27" s="4">
        <v>79</v>
      </c>
    </row>
    <row r="28" spans="1:2">
      <c r="A28" s="138" t="s">
        <v>8</v>
      </c>
      <c r="B28" s="3">
        <v>80</v>
      </c>
    </row>
    <row r="29" spans="1:2" ht="24">
      <c r="A29" s="138" t="s">
        <v>133</v>
      </c>
      <c r="B29" s="4">
        <v>84</v>
      </c>
    </row>
    <row r="30" spans="1:2">
      <c r="A30" s="138" t="s">
        <v>134</v>
      </c>
      <c r="B30" s="4">
        <v>87</v>
      </c>
    </row>
    <row r="31" spans="1:2">
      <c r="A31" s="138" t="s">
        <v>160</v>
      </c>
      <c r="B31" s="3">
        <v>87</v>
      </c>
    </row>
    <row r="32" spans="1:2">
      <c r="A32" s="138" t="s">
        <v>9</v>
      </c>
      <c r="B32" s="4">
        <v>90</v>
      </c>
    </row>
    <row r="33" spans="1:12">
      <c r="A33" s="138" t="s">
        <v>285</v>
      </c>
      <c r="B33" s="3">
        <v>92</v>
      </c>
    </row>
    <row r="34" spans="1:12">
      <c r="A34" s="138" t="s">
        <v>287</v>
      </c>
      <c r="B34" s="3">
        <v>92</v>
      </c>
    </row>
    <row r="35" spans="1:12" ht="24">
      <c r="A35" s="138" t="s">
        <v>151</v>
      </c>
      <c r="B35" s="3">
        <v>92</v>
      </c>
    </row>
    <row r="36" spans="1:12" ht="15" customHeight="1">
      <c r="A36" s="138" t="s">
        <v>274</v>
      </c>
      <c r="B36" s="3">
        <v>93</v>
      </c>
    </row>
    <row r="37" spans="1:12">
      <c r="A37" s="138" t="s">
        <v>145</v>
      </c>
      <c r="B37" s="4">
        <v>94</v>
      </c>
    </row>
    <row r="38" spans="1:12">
      <c r="A38" s="138" t="s">
        <v>139</v>
      </c>
      <c r="B38" s="4">
        <v>94</v>
      </c>
    </row>
    <row r="39" spans="1:12" ht="12" customHeight="1">
      <c r="A39" s="138" t="s">
        <v>161</v>
      </c>
      <c r="B39" s="3">
        <v>96</v>
      </c>
    </row>
    <row r="40" spans="1:12">
      <c r="A40" s="138" t="s">
        <v>275</v>
      </c>
      <c r="B40" s="3">
        <v>98</v>
      </c>
    </row>
    <row r="41" spans="1:12">
      <c r="A41" s="138" t="s">
        <v>283</v>
      </c>
      <c r="B41" s="3">
        <v>99</v>
      </c>
    </row>
    <row r="42" spans="1:12">
      <c r="A42" s="138" t="s">
        <v>132</v>
      </c>
      <c r="B42" s="4">
        <v>99</v>
      </c>
    </row>
    <row r="43" spans="1:12">
      <c r="A43" s="138" t="s">
        <v>138</v>
      </c>
      <c r="B43" s="4">
        <v>99</v>
      </c>
    </row>
    <row r="44" spans="1:12" ht="14" customHeight="1">
      <c r="A44" s="138" t="s">
        <v>162</v>
      </c>
      <c r="B44" s="3">
        <v>100</v>
      </c>
    </row>
    <row r="45" spans="1:12">
      <c r="A45" s="146" t="s">
        <v>10</v>
      </c>
      <c r="B45" s="151">
        <v>30</v>
      </c>
    </row>
    <row r="46" spans="1:12">
      <c r="A46" s="144" t="s">
        <v>17</v>
      </c>
      <c r="B46" s="151">
        <v>6</v>
      </c>
    </row>
    <row r="47" spans="1:12" ht="44" customHeight="1">
      <c r="A47" s="209" t="s">
        <v>11</v>
      </c>
      <c r="B47" s="196"/>
      <c r="C47" s="196"/>
      <c r="D47" s="196"/>
      <c r="E47" s="196"/>
      <c r="F47" s="196"/>
      <c r="G47" s="196"/>
      <c r="H47" s="196"/>
      <c r="I47" s="196"/>
      <c r="J47" s="196"/>
      <c r="K47" s="196"/>
      <c r="L47" s="196"/>
    </row>
  </sheetData>
  <mergeCells count="1">
    <mergeCell ref="A47:L47"/>
  </mergeCells>
  <phoneticPr fontId="13" type="noConversion"/>
  <printOptions horizontalCentered="1"/>
  <pageMargins left="0.75000000000000011" right="0.75000000000000011" top="1" bottom="1" header="0.5" footer="0.5"/>
  <rowBreaks count="1" manualBreakCount="1">
    <brk id="44" max="16383" man="1"/>
  </rowBreaks>
  <drawing r:id="rId1"/>
  <legacyDrawing r:id="rId2"/>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P43"/>
  <sheetViews>
    <sheetView workbookViewId="0">
      <selection sqref="A1:V43"/>
    </sheetView>
  </sheetViews>
  <sheetFormatPr baseColWidth="10" defaultRowHeight="13"/>
  <cols>
    <col min="4" max="4" width="4.140625" customWidth="1"/>
    <col min="5" max="6" width="10.7109375" style="10"/>
  </cols>
  <sheetData>
    <row r="1" spans="1:7" ht="38" customHeight="1">
      <c r="A1" s="210" t="s">
        <v>295</v>
      </c>
      <c r="B1" s="210"/>
      <c r="C1" s="210"/>
      <c r="D1" s="210"/>
      <c r="E1" s="210"/>
      <c r="F1" s="210"/>
      <c r="G1" s="210"/>
    </row>
    <row r="2" spans="1:7" ht="26">
      <c r="A2" s="63" t="s">
        <v>148</v>
      </c>
      <c r="B2" s="63" t="s">
        <v>231</v>
      </c>
      <c r="C2" s="63" t="s">
        <v>129</v>
      </c>
      <c r="D2" s="63"/>
      <c r="E2" s="66" t="s">
        <v>148</v>
      </c>
      <c r="F2" s="66" t="s">
        <v>232</v>
      </c>
      <c r="G2" s="63" t="s">
        <v>129</v>
      </c>
    </row>
    <row r="3" spans="1:7">
      <c r="A3" t="s">
        <v>275</v>
      </c>
      <c r="B3">
        <v>0.37</v>
      </c>
      <c r="C3">
        <v>1</v>
      </c>
      <c r="E3" s="10" t="s">
        <v>292</v>
      </c>
      <c r="F3" s="67">
        <v>14.99</v>
      </c>
      <c r="G3" s="68">
        <v>1</v>
      </c>
    </row>
    <row r="4" spans="1:7">
      <c r="A4" t="s">
        <v>133</v>
      </c>
      <c r="B4">
        <v>0.47</v>
      </c>
      <c r="C4">
        <v>2</v>
      </c>
      <c r="E4" s="10" t="s">
        <v>275</v>
      </c>
      <c r="F4" s="69">
        <v>16.32</v>
      </c>
      <c r="G4" s="68">
        <v>2</v>
      </c>
    </row>
    <row r="5" spans="1:7">
      <c r="A5" t="s">
        <v>143</v>
      </c>
      <c r="B5">
        <v>0.49</v>
      </c>
      <c r="C5">
        <v>3</v>
      </c>
      <c r="E5" s="10" t="s">
        <v>133</v>
      </c>
      <c r="F5" s="69">
        <v>16.45</v>
      </c>
      <c r="G5" s="68">
        <v>3</v>
      </c>
    </row>
    <row r="6" spans="1:7">
      <c r="A6" t="s">
        <v>138</v>
      </c>
      <c r="B6">
        <v>0.53</v>
      </c>
      <c r="C6">
        <v>4</v>
      </c>
      <c r="E6" s="10" t="s">
        <v>144</v>
      </c>
      <c r="F6" s="67">
        <v>17.23</v>
      </c>
      <c r="G6" s="68">
        <v>4</v>
      </c>
    </row>
    <row r="7" spans="1:7">
      <c r="A7" t="s">
        <v>276</v>
      </c>
      <c r="B7">
        <v>0.61</v>
      </c>
      <c r="C7">
        <v>5</v>
      </c>
      <c r="E7" s="10" t="s">
        <v>160</v>
      </c>
      <c r="F7" s="67">
        <v>18.510000000000002</v>
      </c>
      <c r="G7" s="68">
        <v>5</v>
      </c>
    </row>
    <row r="8" spans="1:7">
      <c r="A8" t="s">
        <v>141</v>
      </c>
      <c r="B8">
        <v>0.61</v>
      </c>
      <c r="C8">
        <v>6</v>
      </c>
      <c r="E8" s="10" t="s">
        <v>138</v>
      </c>
      <c r="F8" s="67">
        <v>19.46</v>
      </c>
      <c r="G8" s="68">
        <v>6</v>
      </c>
    </row>
    <row r="9" spans="1:7">
      <c r="A9" t="s">
        <v>161</v>
      </c>
      <c r="B9">
        <v>0.66</v>
      </c>
      <c r="C9">
        <v>7</v>
      </c>
      <c r="E9" s="10" t="s">
        <v>163</v>
      </c>
      <c r="F9" s="67">
        <v>20.54</v>
      </c>
      <c r="G9" s="68">
        <v>7</v>
      </c>
    </row>
    <row r="10" spans="1:7">
      <c r="A10" t="s">
        <v>160</v>
      </c>
      <c r="B10">
        <v>0.67</v>
      </c>
      <c r="C10">
        <v>8</v>
      </c>
      <c r="E10" s="10" t="s">
        <v>194</v>
      </c>
      <c r="F10" s="67">
        <v>21.62</v>
      </c>
      <c r="G10" s="68">
        <v>8</v>
      </c>
    </row>
    <row r="11" spans="1:7">
      <c r="A11" t="s">
        <v>286</v>
      </c>
      <c r="B11">
        <v>0.77</v>
      </c>
      <c r="C11">
        <v>9</v>
      </c>
      <c r="E11" s="10" t="s">
        <v>290</v>
      </c>
      <c r="F11" s="67">
        <v>21.67</v>
      </c>
      <c r="G11" s="68">
        <v>9</v>
      </c>
    </row>
    <row r="12" spans="1:7">
      <c r="A12" t="s">
        <v>137</v>
      </c>
      <c r="B12">
        <v>0.84</v>
      </c>
      <c r="C12">
        <v>10</v>
      </c>
      <c r="E12" s="10" t="s">
        <v>143</v>
      </c>
      <c r="F12" s="67">
        <v>22.06</v>
      </c>
      <c r="G12" s="68">
        <v>10</v>
      </c>
    </row>
    <row r="13" spans="1:7">
      <c r="A13" t="s">
        <v>132</v>
      </c>
      <c r="B13">
        <v>0.85</v>
      </c>
      <c r="C13">
        <v>10</v>
      </c>
      <c r="E13" s="10" t="s">
        <v>276</v>
      </c>
      <c r="F13" s="67">
        <v>22.06</v>
      </c>
      <c r="G13" s="68">
        <v>10</v>
      </c>
    </row>
    <row r="14" spans="1:7">
      <c r="A14" t="s">
        <v>277</v>
      </c>
      <c r="B14">
        <v>0.88</v>
      </c>
      <c r="C14">
        <v>11</v>
      </c>
      <c r="E14" s="10" t="s">
        <v>289</v>
      </c>
      <c r="F14" s="67">
        <v>22.46</v>
      </c>
      <c r="G14" s="68">
        <v>11</v>
      </c>
    </row>
    <row r="15" spans="1:7">
      <c r="A15" t="s">
        <v>285</v>
      </c>
      <c r="B15">
        <v>0.88</v>
      </c>
      <c r="C15">
        <v>12</v>
      </c>
      <c r="E15" s="10" t="s">
        <v>286</v>
      </c>
      <c r="F15" s="67">
        <v>23.6</v>
      </c>
      <c r="G15" s="68">
        <v>12</v>
      </c>
    </row>
    <row r="16" spans="1:7">
      <c r="A16" t="s">
        <v>283</v>
      </c>
      <c r="B16">
        <v>0.9</v>
      </c>
      <c r="C16">
        <v>13</v>
      </c>
      <c r="E16" s="10" t="s">
        <v>151</v>
      </c>
      <c r="F16" s="67">
        <v>24.12</v>
      </c>
      <c r="G16" s="68">
        <v>13</v>
      </c>
    </row>
    <row r="17" spans="1:7">
      <c r="A17" t="s">
        <v>278</v>
      </c>
      <c r="B17">
        <v>0.98</v>
      </c>
      <c r="C17">
        <v>14</v>
      </c>
      <c r="E17" s="10" t="s">
        <v>288</v>
      </c>
      <c r="F17" s="67">
        <v>24.3</v>
      </c>
      <c r="G17" s="68">
        <v>14</v>
      </c>
    </row>
    <row r="18" spans="1:7">
      <c r="A18" s="45" t="s">
        <v>274</v>
      </c>
      <c r="B18" s="45">
        <v>1</v>
      </c>
      <c r="C18" s="45">
        <v>15</v>
      </c>
      <c r="E18" s="10" t="s">
        <v>284</v>
      </c>
      <c r="F18" s="67">
        <v>25.28</v>
      </c>
      <c r="G18" s="68">
        <v>15</v>
      </c>
    </row>
    <row r="19" spans="1:7">
      <c r="A19" t="s">
        <v>290</v>
      </c>
      <c r="B19">
        <v>1.01</v>
      </c>
      <c r="C19">
        <v>16</v>
      </c>
      <c r="E19" s="10" t="s">
        <v>137</v>
      </c>
      <c r="F19" s="67">
        <v>26.15</v>
      </c>
      <c r="G19" s="68">
        <v>16</v>
      </c>
    </row>
    <row r="20" spans="1:7">
      <c r="A20" t="s">
        <v>162</v>
      </c>
      <c r="B20">
        <v>1.01</v>
      </c>
      <c r="C20">
        <v>17</v>
      </c>
      <c r="E20" s="10" t="s">
        <v>278</v>
      </c>
      <c r="F20" s="67">
        <v>26.2</v>
      </c>
      <c r="G20" s="68">
        <v>17</v>
      </c>
    </row>
    <row r="21" spans="1:7">
      <c r="A21" t="s">
        <v>151</v>
      </c>
      <c r="B21">
        <v>1.06</v>
      </c>
      <c r="C21">
        <v>18</v>
      </c>
      <c r="E21" s="10" t="s">
        <v>291</v>
      </c>
      <c r="F21" s="67">
        <v>26.66</v>
      </c>
      <c r="G21" s="68">
        <v>18</v>
      </c>
    </row>
    <row r="22" spans="1:7">
      <c r="A22" t="s">
        <v>163</v>
      </c>
      <c r="B22">
        <v>1.1200000000000001</v>
      </c>
      <c r="C22">
        <v>19</v>
      </c>
      <c r="E22" s="10" t="s">
        <v>268</v>
      </c>
      <c r="F22" s="67">
        <v>26.93</v>
      </c>
      <c r="G22" s="68">
        <v>19</v>
      </c>
    </row>
    <row r="23" spans="1:7">
      <c r="A23" t="s">
        <v>268</v>
      </c>
      <c r="B23">
        <v>1.1399999999999999</v>
      </c>
      <c r="C23">
        <v>20</v>
      </c>
      <c r="E23" s="10" t="s">
        <v>285</v>
      </c>
      <c r="F23" s="67">
        <v>26.96</v>
      </c>
      <c r="G23" s="68">
        <v>20</v>
      </c>
    </row>
    <row r="24" spans="1:7">
      <c r="A24" t="s">
        <v>144</v>
      </c>
      <c r="B24">
        <v>1.1499999999999999</v>
      </c>
      <c r="C24">
        <v>21</v>
      </c>
      <c r="E24" s="10" t="s">
        <v>255</v>
      </c>
      <c r="F24" s="67">
        <v>28.21</v>
      </c>
      <c r="G24" s="68">
        <v>21</v>
      </c>
    </row>
    <row r="25" spans="1:7">
      <c r="A25" t="s">
        <v>292</v>
      </c>
      <c r="B25">
        <v>1.1499999999999999</v>
      </c>
      <c r="C25">
        <v>22</v>
      </c>
      <c r="E25" s="10" t="s">
        <v>277</v>
      </c>
      <c r="F25" s="67">
        <v>28.41</v>
      </c>
      <c r="G25" s="68">
        <v>22</v>
      </c>
    </row>
    <row r="26" spans="1:7">
      <c r="A26" t="s">
        <v>287</v>
      </c>
      <c r="B26">
        <v>1.18</v>
      </c>
      <c r="C26">
        <v>23</v>
      </c>
      <c r="E26" s="10" t="s">
        <v>161</v>
      </c>
      <c r="F26" s="67">
        <v>29.48</v>
      </c>
      <c r="G26" s="68">
        <v>23</v>
      </c>
    </row>
    <row r="27" spans="1:7">
      <c r="A27" t="s">
        <v>134</v>
      </c>
      <c r="B27">
        <v>1.21</v>
      </c>
      <c r="C27">
        <v>24</v>
      </c>
      <c r="E27" s="10" t="s">
        <v>283</v>
      </c>
      <c r="F27" s="67">
        <v>30.75</v>
      </c>
      <c r="G27" s="68">
        <v>24</v>
      </c>
    </row>
    <row r="28" spans="1:7">
      <c r="A28" t="s">
        <v>288</v>
      </c>
      <c r="B28">
        <v>1.23</v>
      </c>
      <c r="C28">
        <v>25</v>
      </c>
      <c r="E28" s="10" t="s">
        <v>253</v>
      </c>
      <c r="F28" s="67">
        <v>31.29</v>
      </c>
      <c r="G28" s="68">
        <v>25</v>
      </c>
    </row>
    <row r="29" spans="1:7">
      <c r="A29" t="s">
        <v>289</v>
      </c>
      <c r="B29">
        <v>1.24</v>
      </c>
      <c r="C29">
        <v>26</v>
      </c>
      <c r="E29" s="10" t="s">
        <v>131</v>
      </c>
      <c r="F29" s="67">
        <v>31.79</v>
      </c>
      <c r="G29" s="68">
        <v>26</v>
      </c>
    </row>
    <row r="30" spans="1:7">
      <c r="A30" t="s">
        <v>131</v>
      </c>
      <c r="B30">
        <v>1.28</v>
      </c>
      <c r="C30">
        <v>27</v>
      </c>
      <c r="E30" s="10" t="s">
        <v>132</v>
      </c>
      <c r="F30" s="67">
        <v>32.42</v>
      </c>
      <c r="G30" s="68">
        <v>27</v>
      </c>
    </row>
    <row r="31" spans="1:7">
      <c r="A31" t="s">
        <v>255</v>
      </c>
      <c r="B31">
        <v>1.3</v>
      </c>
      <c r="C31">
        <v>28</v>
      </c>
      <c r="E31" s="10" t="s">
        <v>145</v>
      </c>
      <c r="F31" s="67">
        <v>32.630000000000003</v>
      </c>
      <c r="G31" s="68">
        <v>28</v>
      </c>
    </row>
    <row r="32" spans="1:7">
      <c r="A32" t="s">
        <v>139</v>
      </c>
      <c r="B32">
        <v>1.32</v>
      </c>
      <c r="C32">
        <v>29</v>
      </c>
      <c r="E32" s="10" t="s">
        <v>139</v>
      </c>
      <c r="F32" s="67">
        <v>32.799999999999997</v>
      </c>
      <c r="G32" s="68">
        <v>29</v>
      </c>
    </row>
    <row r="33" spans="1:16">
      <c r="A33" t="s">
        <v>291</v>
      </c>
      <c r="B33">
        <v>1.34</v>
      </c>
      <c r="C33">
        <v>30</v>
      </c>
      <c r="E33" s="10" t="s">
        <v>141</v>
      </c>
      <c r="F33" s="67">
        <v>33.1</v>
      </c>
      <c r="G33" s="68">
        <v>30</v>
      </c>
    </row>
    <row r="34" spans="1:16">
      <c r="A34" t="s">
        <v>284</v>
      </c>
      <c r="B34">
        <v>1.43</v>
      </c>
      <c r="C34">
        <v>31</v>
      </c>
      <c r="E34" s="10" t="s">
        <v>254</v>
      </c>
      <c r="F34" s="67">
        <v>35.159999999999997</v>
      </c>
      <c r="G34" s="68">
        <v>31</v>
      </c>
    </row>
    <row r="35" spans="1:16">
      <c r="A35" t="s">
        <v>145</v>
      </c>
      <c r="B35">
        <v>1.61</v>
      </c>
      <c r="C35">
        <v>32</v>
      </c>
      <c r="E35" s="10" t="s">
        <v>162</v>
      </c>
      <c r="F35" s="67">
        <v>36.1</v>
      </c>
      <c r="G35" s="68">
        <v>32</v>
      </c>
    </row>
    <row r="36" spans="1:16">
      <c r="A36" t="s">
        <v>254</v>
      </c>
      <c r="B36">
        <v>1.79</v>
      </c>
      <c r="C36">
        <v>33</v>
      </c>
      <c r="E36" s="45" t="s">
        <v>274</v>
      </c>
      <c r="F36" s="70">
        <v>37.090000000000003</v>
      </c>
      <c r="G36" s="70">
        <v>33</v>
      </c>
    </row>
    <row r="37" spans="1:16">
      <c r="A37" t="s">
        <v>142</v>
      </c>
      <c r="B37">
        <v>1.79</v>
      </c>
      <c r="C37">
        <v>34</v>
      </c>
      <c r="E37" s="10" t="s">
        <v>140</v>
      </c>
      <c r="F37" s="67">
        <v>37.299999999999997</v>
      </c>
      <c r="G37" s="68">
        <v>34</v>
      </c>
    </row>
    <row r="38" spans="1:16">
      <c r="A38" t="s">
        <v>194</v>
      </c>
      <c r="B38">
        <v>1.86</v>
      </c>
      <c r="C38">
        <v>35</v>
      </c>
      <c r="E38" s="10" t="s">
        <v>159</v>
      </c>
      <c r="F38" s="67">
        <v>39.69</v>
      </c>
      <c r="G38" s="68">
        <v>35</v>
      </c>
    </row>
    <row r="39" spans="1:16">
      <c r="A39" t="s">
        <v>253</v>
      </c>
      <c r="B39">
        <v>2.02</v>
      </c>
      <c r="C39">
        <v>36</v>
      </c>
      <c r="E39" s="10" t="s">
        <v>135</v>
      </c>
      <c r="F39" s="67">
        <v>40.67</v>
      </c>
      <c r="G39" s="68">
        <v>36</v>
      </c>
    </row>
    <row r="40" spans="1:16">
      <c r="A40" t="s">
        <v>135</v>
      </c>
      <c r="B40">
        <v>2.21</v>
      </c>
      <c r="C40">
        <v>37</v>
      </c>
      <c r="E40" s="10" t="s">
        <v>142</v>
      </c>
      <c r="F40" s="67">
        <v>41.49</v>
      </c>
      <c r="G40" s="68">
        <v>37</v>
      </c>
    </row>
    <row r="41" spans="1:16">
      <c r="A41" t="s">
        <v>159</v>
      </c>
      <c r="B41">
        <v>2.2200000000000002</v>
      </c>
      <c r="C41">
        <v>38</v>
      </c>
      <c r="E41" s="10" t="s">
        <v>287</v>
      </c>
      <c r="F41" s="67">
        <v>42.18</v>
      </c>
      <c r="G41" s="68">
        <v>38</v>
      </c>
    </row>
    <row r="42" spans="1:16">
      <c r="A42" t="s">
        <v>140</v>
      </c>
      <c r="B42">
        <v>3.17</v>
      </c>
      <c r="C42">
        <v>39</v>
      </c>
      <c r="E42" s="10" t="s">
        <v>134</v>
      </c>
      <c r="F42" s="67">
        <v>47.48</v>
      </c>
      <c r="G42" s="68">
        <v>39</v>
      </c>
    </row>
    <row r="43" spans="1:16" ht="18" customHeight="1">
      <c r="A43" s="211" t="s">
        <v>128</v>
      </c>
      <c r="B43" s="196"/>
      <c r="C43" s="196"/>
      <c r="D43" s="196"/>
      <c r="E43" s="196"/>
      <c r="F43" s="196"/>
      <c r="G43" s="196"/>
      <c r="H43" s="196"/>
      <c r="I43" s="196"/>
      <c r="J43" s="196"/>
      <c r="K43" s="196"/>
      <c r="L43" s="196"/>
      <c r="M43" s="196"/>
      <c r="N43" s="196"/>
      <c r="O43" s="196"/>
      <c r="P43" s="196"/>
    </row>
  </sheetData>
  <mergeCells count="2">
    <mergeCell ref="A1:G1"/>
    <mergeCell ref="A43:P43"/>
  </mergeCells>
  <phoneticPr fontId="13" type="noConversion"/>
  <printOptions horizontalCentered="1" verticalCentered="1"/>
  <pageMargins left="0.75000000000000011" right="0.75000000000000011" top="1" bottom="1" header="0.5" footer="0.5"/>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M43"/>
  <sheetViews>
    <sheetView workbookViewId="0">
      <selection sqref="A1:U43"/>
    </sheetView>
  </sheetViews>
  <sheetFormatPr baseColWidth="10" defaultRowHeight="13"/>
  <cols>
    <col min="4" max="4" width="6.85546875" style="62" customWidth="1"/>
    <col min="5" max="6" width="10.7109375" style="62"/>
  </cols>
  <sheetData>
    <row r="1" spans="1:7" ht="37" customHeight="1">
      <c r="A1" s="210" t="s">
        <v>296</v>
      </c>
      <c r="B1" s="212"/>
      <c r="C1" s="212"/>
      <c r="D1" s="212"/>
      <c r="E1" s="212"/>
      <c r="F1" s="212"/>
      <c r="G1" s="212"/>
    </row>
    <row r="2" spans="1:7" ht="26">
      <c r="A2" s="64" t="s">
        <v>148</v>
      </c>
      <c r="B2" s="63" t="s">
        <v>231</v>
      </c>
      <c r="C2" s="64" t="s">
        <v>129</v>
      </c>
      <c r="D2" s="65"/>
      <c r="E2" s="65" t="s">
        <v>148</v>
      </c>
      <c r="F2" s="65" t="s">
        <v>232</v>
      </c>
      <c r="G2" s="64" t="s">
        <v>129</v>
      </c>
    </row>
    <row r="3" spans="1:7">
      <c r="A3" t="s">
        <v>283</v>
      </c>
      <c r="B3">
        <v>0.19</v>
      </c>
      <c r="C3">
        <v>1</v>
      </c>
      <c r="E3" s="62" t="s">
        <v>283</v>
      </c>
      <c r="F3" s="62">
        <v>6.58</v>
      </c>
      <c r="G3">
        <v>1</v>
      </c>
    </row>
    <row r="4" spans="1:7">
      <c r="A4" t="s">
        <v>141</v>
      </c>
      <c r="B4">
        <v>0.27</v>
      </c>
      <c r="C4">
        <v>2</v>
      </c>
      <c r="E4" s="62" t="s">
        <v>290</v>
      </c>
      <c r="F4" s="62">
        <v>8.3800000000000008</v>
      </c>
      <c r="G4">
        <v>2</v>
      </c>
    </row>
    <row r="5" spans="1:7">
      <c r="A5" t="s">
        <v>161</v>
      </c>
      <c r="B5">
        <v>0.31</v>
      </c>
      <c r="C5">
        <v>3</v>
      </c>
      <c r="E5" s="62" t="s">
        <v>288</v>
      </c>
      <c r="F5" s="62">
        <v>9.69</v>
      </c>
      <c r="G5">
        <v>3</v>
      </c>
    </row>
    <row r="6" spans="1:7">
      <c r="A6" t="s">
        <v>134</v>
      </c>
      <c r="B6">
        <v>0.33</v>
      </c>
      <c r="C6">
        <v>4</v>
      </c>
      <c r="E6" s="62" t="s">
        <v>285</v>
      </c>
      <c r="F6" s="62">
        <v>10.58</v>
      </c>
      <c r="G6">
        <v>4</v>
      </c>
    </row>
    <row r="7" spans="1:7">
      <c r="A7" t="s">
        <v>276</v>
      </c>
      <c r="B7">
        <v>0.33</v>
      </c>
      <c r="C7">
        <v>5</v>
      </c>
      <c r="E7" s="62" t="s">
        <v>142</v>
      </c>
      <c r="F7" s="62">
        <v>12.13</v>
      </c>
      <c r="G7">
        <v>5</v>
      </c>
    </row>
    <row r="8" spans="1:7">
      <c r="A8" t="s">
        <v>285</v>
      </c>
      <c r="B8">
        <v>0.34</v>
      </c>
      <c r="C8">
        <v>6</v>
      </c>
      <c r="E8" s="62" t="s">
        <v>276</v>
      </c>
      <c r="F8" s="62">
        <v>12.16</v>
      </c>
      <c r="G8">
        <v>6</v>
      </c>
    </row>
    <row r="9" spans="1:7">
      <c r="A9" t="s">
        <v>132</v>
      </c>
      <c r="B9">
        <v>0.38</v>
      </c>
      <c r="C9">
        <v>7</v>
      </c>
      <c r="E9" s="62" t="s">
        <v>133</v>
      </c>
      <c r="F9" s="62">
        <v>12.68</v>
      </c>
      <c r="G9">
        <v>7</v>
      </c>
    </row>
    <row r="10" spans="1:7">
      <c r="A10" t="s">
        <v>290</v>
      </c>
      <c r="B10">
        <v>0.39</v>
      </c>
      <c r="C10">
        <v>8</v>
      </c>
      <c r="E10" s="62" t="s">
        <v>134</v>
      </c>
      <c r="F10" s="62">
        <v>12.77</v>
      </c>
      <c r="G10">
        <v>8</v>
      </c>
    </row>
    <row r="11" spans="1:7">
      <c r="A11" t="s">
        <v>287</v>
      </c>
      <c r="B11">
        <v>0.46</v>
      </c>
      <c r="C11">
        <v>9</v>
      </c>
      <c r="E11" s="62" t="s">
        <v>289</v>
      </c>
      <c r="F11" s="62">
        <v>12.99</v>
      </c>
      <c r="G11">
        <v>9</v>
      </c>
    </row>
    <row r="12" spans="1:7">
      <c r="A12" t="s">
        <v>133</v>
      </c>
      <c r="B12">
        <v>0.47</v>
      </c>
      <c r="C12">
        <v>10</v>
      </c>
      <c r="E12" s="62" t="s">
        <v>161</v>
      </c>
      <c r="F12" s="62">
        <v>14.03</v>
      </c>
      <c r="G12">
        <v>10</v>
      </c>
    </row>
    <row r="13" spans="1:7">
      <c r="A13" t="s">
        <v>143</v>
      </c>
      <c r="B13">
        <v>0.48</v>
      </c>
      <c r="C13">
        <v>11</v>
      </c>
      <c r="E13" s="62" t="s">
        <v>278</v>
      </c>
      <c r="F13" s="62">
        <v>14.35</v>
      </c>
      <c r="G13">
        <v>11</v>
      </c>
    </row>
    <row r="14" spans="1:7">
      <c r="A14" t="s">
        <v>288</v>
      </c>
      <c r="B14">
        <v>0.49</v>
      </c>
      <c r="C14">
        <v>12</v>
      </c>
      <c r="E14" s="62" t="s">
        <v>132</v>
      </c>
      <c r="F14" s="62">
        <v>14.51</v>
      </c>
      <c r="G14">
        <v>12</v>
      </c>
    </row>
    <row r="15" spans="1:7">
      <c r="A15" t="s">
        <v>142</v>
      </c>
      <c r="B15">
        <v>0.52</v>
      </c>
      <c r="C15">
        <v>13</v>
      </c>
      <c r="E15" s="62" t="s">
        <v>141</v>
      </c>
      <c r="F15" s="62">
        <v>14.69</v>
      </c>
      <c r="G15">
        <v>13</v>
      </c>
    </row>
    <row r="16" spans="1:7">
      <c r="A16" t="s">
        <v>278</v>
      </c>
      <c r="B16">
        <v>0.54</v>
      </c>
      <c r="C16">
        <v>14</v>
      </c>
      <c r="E16" s="62" t="s">
        <v>163</v>
      </c>
      <c r="F16" s="62">
        <v>15.14</v>
      </c>
      <c r="G16">
        <v>14</v>
      </c>
    </row>
    <row r="17" spans="1:7">
      <c r="A17" t="s">
        <v>137</v>
      </c>
      <c r="B17">
        <v>0.64</v>
      </c>
      <c r="C17">
        <v>15</v>
      </c>
      <c r="E17" s="62" t="s">
        <v>140</v>
      </c>
      <c r="F17" s="62">
        <v>15.8</v>
      </c>
      <c r="G17">
        <v>15</v>
      </c>
    </row>
    <row r="18" spans="1:7">
      <c r="A18" t="s">
        <v>274</v>
      </c>
      <c r="B18" s="45">
        <v>0.68</v>
      </c>
      <c r="C18" s="45">
        <v>16</v>
      </c>
      <c r="E18" s="62" t="s">
        <v>287</v>
      </c>
      <c r="F18" s="62">
        <v>16.39</v>
      </c>
      <c r="G18">
        <v>16</v>
      </c>
    </row>
    <row r="19" spans="1:7">
      <c r="A19" t="s">
        <v>289</v>
      </c>
      <c r="B19">
        <v>0.72</v>
      </c>
      <c r="C19">
        <v>17</v>
      </c>
      <c r="E19" s="62" t="s">
        <v>145</v>
      </c>
      <c r="F19" s="62">
        <v>18.329999999999998</v>
      </c>
      <c r="G19">
        <v>17</v>
      </c>
    </row>
    <row r="20" spans="1:7">
      <c r="A20" t="s">
        <v>275</v>
      </c>
      <c r="B20">
        <v>0.8</v>
      </c>
      <c r="C20">
        <v>18</v>
      </c>
      <c r="E20" s="62" t="s">
        <v>137</v>
      </c>
      <c r="F20" s="62">
        <v>19.87</v>
      </c>
      <c r="G20">
        <v>18</v>
      </c>
    </row>
    <row r="21" spans="1:7">
      <c r="A21" t="s">
        <v>163</v>
      </c>
      <c r="B21">
        <v>0.83</v>
      </c>
      <c r="C21">
        <v>19</v>
      </c>
      <c r="E21" s="62" t="s">
        <v>268</v>
      </c>
      <c r="F21" s="62">
        <v>20.28</v>
      </c>
      <c r="G21">
        <v>19</v>
      </c>
    </row>
    <row r="22" spans="1:7">
      <c r="A22" t="s">
        <v>268</v>
      </c>
      <c r="B22">
        <v>0.86</v>
      </c>
      <c r="C22">
        <v>20</v>
      </c>
      <c r="E22" s="62" t="s">
        <v>143</v>
      </c>
      <c r="F22" s="62">
        <v>21.41</v>
      </c>
      <c r="G22">
        <v>20</v>
      </c>
    </row>
    <row r="23" spans="1:7">
      <c r="A23" t="s">
        <v>138</v>
      </c>
      <c r="B23">
        <v>0.87</v>
      </c>
      <c r="C23">
        <v>21</v>
      </c>
      <c r="E23" s="62" t="s">
        <v>291</v>
      </c>
      <c r="F23" s="62">
        <v>21.5</v>
      </c>
      <c r="G23">
        <v>21</v>
      </c>
    </row>
    <row r="24" spans="1:7">
      <c r="A24" t="s">
        <v>277</v>
      </c>
      <c r="B24">
        <v>0.88</v>
      </c>
      <c r="C24">
        <v>22</v>
      </c>
      <c r="E24" s="62" t="s">
        <v>139</v>
      </c>
      <c r="F24" s="62">
        <v>22.24</v>
      </c>
      <c r="G24">
        <v>22</v>
      </c>
    </row>
    <row r="25" spans="1:7">
      <c r="A25" t="s">
        <v>139</v>
      </c>
      <c r="B25">
        <v>0.9</v>
      </c>
      <c r="C25">
        <v>23</v>
      </c>
      <c r="E25" s="62" t="s">
        <v>151</v>
      </c>
      <c r="F25" s="62">
        <v>22.67</v>
      </c>
      <c r="G25">
        <v>23</v>
      </c>
    </row>
    <row r="26" spans="1:7">
      <c r="A26" t="s">
        <v>145</v>
      </c>
      <c r="B26">
        <v>0.9</v>
      </c>
      <c r="C26">
        <v>24</v>
      </c>
      <c r="E26" s="71" t="s">
        <v>274</v>
      </c>
      <c r="F26" s="71">
        <v>25.46</v>
      </c>
      <c r="G26" s="45">
        <v>24</v>
      </c>
    </row>
    <row r="27" spans="1:7">
      <c r="A27" t="s">
        <v>162</v>
      </c>
      <c r="B27">
        <v>0.98</v>
      </c>
      <c r="C27">
        <v>25</v>
      </c>
      <c r="E27" s="62" t="s">
        <v>254</v>
      </c>
      <c r="F27" s="62">
        <v>26.51</v>
      </c>
      <c r="G27">
        <v>25</v>
      </c>
    </row>
    <row r="28" spans="1:7">
      <c r="A28" t="s">
        <v>151</v>
      </c>
      <c r="B28">
        <v>1</v>
      </c>
      <c r="C28">
        <v>26</v>
      </c>
      <c r="E28" s="62" t="s">
        <v>253</v>
      </c>
      <c r="F28" s="62">
        <v>26.79</v>
      </c>
      <c r="G28">
        <v>26</v>
      </c>
    </row>
    <row r="29" spans="1:7">
      <c r="A29" t="s">
        <v>291</v>
      </c>
      <c r="B29">
        <v>1.08</v>
      </c>
      <c r="C29">
        <v>27</v>
      </c>
      <c r="E29" s="62" t="s">
        <v>255</v>
      </c>
      <c r="F29" s="62">
        <v>26.96</v>
      </c>
      <c r="G29">
        <v>27</v>
      </c>
    </row>
    <row r="30" spans="1:7">
      <c r="A30" t="s">
        <v>286</v>
      </c>
      <c r="B30">
        <v>1.1100000000000001</v>
      </c>
      <c r="C30">
        <v>28</v>
      </c>
      <c r="E30" s="62" t="s">
        <v>284</v>
      </c>
      <c r="F30" s="62">
        <v>27.78</v>
      </c>
      <c r="G30">
        <v>28</v>
      </c>
    </row>
    <row r="31" spans="1:7">
      <c r="A31" t="s">
        <v>160</v>
      </c>
      <c r="B31">
        <v>1.1200000000000001</v>
      </c>
      <c r="C31">
        <v>29</v>
      </c>
      <c r="E31" s="62" t="s">
        <v>277</v>
      </c>
      <c r="F31" s="62">
        <v>28.66</v>
      </c>
      <c r="G31">
        <v>29</v>
      </c>
    </row>
    <row r="32" spans="1:7">
      <c r="A32" t="s">
        <v>255</v>
      </c>
      <c r="B32">
        <v>1.25</v>
      </c>
      <c r="C32">
        <v>30</v>
      </c>
      <c r="E32" s="62" t="s">
        <v>160</v>
      </c>
      <c r="F32" s="62">
        <v>31.26</v>
      </c>
      <c r="G32">
        <v>30</v>
      </c>
    </row>
    <row r="33" spans="1:13">
      <c r="A33" t="s">
        <v>140</v>
      </c>
      <c r="B33">
        <v>1.34</v>
      </c>
      <c r="C33">
        <v>31</v>
      </c>
      <c r="E33" s="62" t="s">
        <v>138</v>
      </c>
      <c r="F33" s="62">
        <v>31.8</v>
      </c>
      <c r="G33">
        <v>31</v>
      </c>
    </row>
    <row r="34" spans="1:13">
      <c r="A34" t="s">
        <v>254</v>
      </c>
      <c r="B34">
        <v>1.35</v>
      </c>
      <c r="C34">
        <v>32</v>
      </c>
      <c r="E34" s="62" t="s">
        <v>135</v>
      </c>
      <c r="F34" s="62">
        <v>33.33</v>
      </c>
      <c r="G34">
        <v>32</v>
      </c>
    </row>
    <row r="35" spans="1:13">
      <c r="A35" t="s">
        <v>131</v>
      </c>
      <c r="B35">
        <v>1.52</v>
      </c>
      <c r="C35">
        <v>33</v>
      </c>
      <c r="E35" s="62" t="s">
        <v>286</v>
      </c>
      <c r="F35" s="62">
        <v>34.11</v>
      </c>
      <c r="G35">
        <v>33</v>
      </c>
    </row>
    <row r="36" spans="1:13">
      <c r="A36" t="s">
        <v>284</v>
      </c>
      <c r="B36">
        <v>1.58</v>
      </c>
      <c r="C36">
        <v>34</v>
      </c>
      <c r="E36" s="62" t="s">
        <v>162</v>
      </c>
      <c r="F36" s="62">
        <v>34.729999999999997</v>
      </c>
      <c r="G36">
        <v>34</v>
      </c>
    </row>
    <row r="37" spans="1:13">
      <c r="A37" t="s">
        <v>253</v>
      </c>
      <c r="B37">
        <v>1.73</v>
      </c>
      <c r="C37">
        <v>35</v>
      </c>
      <c r="E37" s="62" t="s">
        <v>275</v>
      </c>
      <c r="F37" s="62">
        <v>35.619999999999997</v>
      </c>
      <c r="G37">
        <v>35</v>
      </c>
    </row>
    <row r="38" spans="1:13">
      <c r="A38" t="s">
        <v>135</v>
      </c>
      <c r="B38">
        <v>1.81</v>
      </c>
      <c r="C38">
        <v>36</v>
      </c>
      <c r="E38" s="62" t="s">
        <v>144</v>
      </c>
      <c r="F38" s="62">
        <v>37.159999999999997</v>
      </c>
      <c r="G38">
        <v>36</v>
      </c>
    </row>
    <row r="39" spans="1:13">
      <c r="A39" t="s">
        <v>159</v>
      </c>
      <c r="B39">
        <v>2.2400000000000002</v>
      </c>
      <c r="C39">
        <v>37</v>
      </c>
      <c r="E39" s="62" t="s">
        <v>131</v>
      </c>
      <c r="F39" s="62">
        <v>37.619999999999997</v>
      </c>
      <c r="G39">
        <v>37</v>
      </c>
    </row>
    <row r="40" spans="1:13">
      <c r="A40" t="s">
        <v>144</v>
      </c>
      <c r="B40">
        <v>2.4700000000000002</v>
      </c>
      <c r="C40">
        <v>38</v>
      </c>
      <c r="E40" s="62" t="s">
        <v>159</v>
      </c>
      <c r="F40" s="62">
        <v>40.1</v>
      </c>
      <c r="G40">
        <v>38</v>
      </c>
    </row>
    <row r="41" spans="1:13">
      <c r="A41" t="s">
        <v>292</v>
      </c>
      <c r="B41">
        <v>3.09</v>
      </c>
      <c r="C41">
        <v>39</v>
      </c>
      <c r="E41" s="62" t="s">
        <v>292</v>
      </c>
      <c r="F41" s="62">
        <v>40.32</v>
      </c>
      <c r="G41">
        <v>39</v>
      </c>
    </row>
    <row r="42" spans="1:13">
      <c r="A42" t="s">
        <v>194</v>
      </c>
      <c r="B42">
        <v>5.42</v>
      </c>
      <c r="C42">
        <v>40</v>
      </c>
      <c r="E42" s="62" t="s">
        <v>194</v>
      </c>
      <c r="F42" s="62">
        <v>63.03</v>
      </c>
      <c r="G42">
        <v>40</v>
      </c>
    </row>
    <row r="43" spans="1:13">
      <c r="A43" s="196" t="s">
        <v>41</v>
      </c>
      <c r="B43" s="196"/>
      <c r="C43" s="196"/>
      <c r="D43" s="196"/>
      <c r="E43" s="196"/>
      <c r="F43" s="196"/>
      <c r="G43" s="196"/>
      <c r="H43" s="196"/>
      <c r="I43" s="196"/>
      <c r="J43" s="196"/>
      <c r="K43" s="196"/>
      <c r="L43" s="196"/>
      <c r="M43" s="196"/>
    </row>
  </sheetData>
  <mergeCells count="2">
    <mergeCell ref="A1:G1"/>
    <mergeCell ref="A43:M43"/>
  </mergeCells>
  <phoneticPr fontId="13" type="noConversion"/>
  <printOptions horizontalCentered="1" verticalCentered="1"/>
  <pageMargins left="0.75000000000000011" right="0.75000000000000011" top="1" bottom="1" header="0.5" footer="0.5"/>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G30"/>
  <sheetViews>
    <sheetView workbookViewId="0">
      <selection sqref="A1:G26"/>
    </sheetView>
  </sheetViews>
  <sheetFormatPr baseColWidth="10" defaultRowHeight="13"/>
  <cols>
    <col min="1" max="1" width="12.85546875" customWidth="1"/>
    <col min="2" max="2" width="14.7109375" customWidth="1"/>
    <col min="5" max="5" width="6.7109375" customWidth="1"/>
  </cols>
  <sheetData>
    <row r="1" spans="1:7" s="61" customFormat="1" ht="42">
      <c r="A1" s="59" t="s">
        <v>148</v>
      </c>
      <c r="B1" s="60" t="s">
        <v>54</v>
      </c>
      <c r="C1" s="60" t="s">
        <v>206</v>
      </c>
      <c r="E1" s="165" t="s">
        <v>259</v>
      </c>
      <c r="F1" s="165" t="s">
        <v>260</v>
      </c>
      <c r="G1" s="59" t="s">
        <v>261</v>
      </c>
    </row>
    <row r="2" spans="1:7">
      <c r="A2" t="s">
        <v>276</v>
      </c>
      <c r="B2" s="44">
        <v>26.41</v>
      </c>
      <c r="C2" s="41">
        <f>B2*1.4611</f>
        <v>38.587651000000001</v>
      </c>
      <c r="E2" s="166">
        <v>2003</v>
      </c>
      <c r="F2" s="166" t="s">
        <v>262</v>
      </c>
    </row>
    <row r="3" spans="1:7">
      <c r="A3" t="s">
        <v>194</v>
      </c>
      <c r="B3" s="39">
        <v>20</v>
      </c>
      <c r="C3" s="41">
        <f t="shared" ref="C3:C23" si="0">B3*1.4611</f>
        <v>29.222000000000001</v>
      </c>
      <c r="E3" s="166">
        <v>2004</v>
      </c>
      <c r="F3" s="167">
        <v>23.36</v>
      </c>
      <c r="G3" s="41">
        <v>38.060419647967997</v>
      </c>
    </row>
    <row r="4" spans="1:7">
      <c r="A4" t="s">
        <v>290</v>
      </c>
      <c r="B4" s="44">
        <v>7.5</v>
      </c>
      <c r="C4" s="41">
        <f t="shared" si="0"/>
        <v>10.95825</v>
      </c>
      <c r="E4" s="166">
        <v>2005</v>
      </c>
      <c r="F4" s="168">
        <v>130</v>
      </c>
      <c r="G4" s="41">
        <v>178.68593349099999</v>
      </c>
    </row>
    <row r="5" spans="1:7">
      <c r="A5" t="s">
        <v>151</v>
      </c>
      <c r="B5" s="44">
        <v>12.2</v>
      </c>
      <c r="C5" s="41">
        <f t="shared" si="0"/>
        <v>17.825420000000001</v>
      </c>
      <c r="E5" s="166">
        <v>2006</v>
      </c>
      <c r="F5" s="167">
        <v>356.1</v>
      </c>
      <c r="G5" s="41">
        <v>547.09432790648998</v>
      </c>
    </row>
    <row r="6" spans="1:7">
      <c r="A6" t="s">
        <v>284</v>
      </c>
      <c r="B6" s="44">
        <v>22.36</v>
      </c>
      <c r="C6" s="41">
        <f t="shared" si="0"/>
        <v>32.670195999999997</v>
      </c>
      <c r="E6" s="166">
        <v>2007</v>
      </c>
      <c r="F6" s="167">
        <v>345.86</v>
      </c>
      <c r="G6" s="41">
        <v>498.78836119845801</v>
      </c>
    </row>
    <row r="7" spans="1:7">
      <c r="A7" t="s">
        <v>285</v>
      </c>
      <c r="B7" s="44">
        <v>317.2</v>
      </c>
      <c r="C7" s="41">
        <f t="shared" si="0"/>
        <v>463.46091999999999</v>
      </c>
      <c r="E7" s="166">
        <v>2008</v>
      </c>
      <c r="F7" s="167">
        <v>288.61</v>
      </c>
      <c r="G7" s="41">
        <v>492.232388286184</v>
      </c>
    </row>
    <row r="8" spans="1:7">
      <c r="A8" t="s">
        <v>286</v>
      </c>
      <c r="B8" s="44">
        <v>763.74</v>
      </c>
      <c r="C8" s="41">
        <f t="shared" si="0"/>
        <v>1115.9005140000002</v>
      </c>
      <c r="E8" s="166">
        <v>2009</v>
      </c>
      <c r="F8" s="167">
        <v>491.8</v>
      </c>
      <c r="G8" s="41">
        <v>738.58081399671994</v>
      </c>
    </row>
    <row r="9" spans="1:7">
      <c r="A9" t="s">
        <v>287</v>
      </c>
      <c r="B9" s="44">
        <v>9722.0400000000009</v>
      </c>
      <c r="C9" s="41">
        <f t="shared" si="0"/>
        <v>14204.872644000003</v>
      </c>
      <c r="E9" s="166">
        <v>2010</v>
      </c>
      <c r="F9" s="167">
        <v>1472.0975000000001</v>
      </c>
      <c r="G9" s="41">
        <v>1962.5086581022092</v>
      </c>
    </row>
    <row r="10" spans="1:7">
      <c r="A10" t="s">
        <v>288</v>
      </c>
      <c r="B10" s="39">
        <v>856</v>
      </c>
      <c r="C10" s="41">
        <f t="shared" si="0"/>
        <v>1250.7016000000001</v>
      </c>
      <c r="E10" s="166">
        <v>2011</v>
      </c>
      <c r="F10" s="167">
        <v>1951.92</v>
      </c>
      <c r="G10" s="41">
        <v>2584.1301795648001</v>
      </c>
    </row>
    <row r="11" spans="1:7">
      <c r="A11" t="s">
        <v>159</v>
      </c>
      <c r="B11" t="s">
        <v>196</v>
      </c>
      <c r="C11" s="41"/>
      <c r="E11" s="166">
        <v>2012</v>
      </c>
      <c r="F11" s="167">
        <v>8542.33</v>
      </c>
      <c r="G11" s="41">
        <v>11227.06004262046</v>
      </c>
    </row>
    <row r="12" spans="1:7">
      <c r="A12" t="s">
        <v>160</v>
      </c>
      <c r="B12" s="44">
        <v>180.06</v>
      </c>
      <c r="C12" s="41">
        <f t="shared" si="0"/>
        <v>263.085666</v>
      </c>
      <c r="E12" s="166">
        <v>2013</v>
      </c>
      <c r="F12" s="167">
        <v>906.86</v>
      </c>
      <c r="G12" s="41">
        <v>1328.295920798216</v>
      </c>
    </row>
    <row r="13" spans="1:7">
      <c r="A13" t="s">
        <v>278</v>
      </c>
      <c r="B13" s="44">
        <v>4855.1499999999996</v>
      </c>
      <c r="C13" s="41">
        <f t="shared" si="0"/>
        <v>7093.8596649999999</v>
      </c>
      <c r="E13" s="166">
        <v>2014</v>
      </c>
      <c r="F13" s="167">
        <v>3724.3</v>
      </c>
      <c r="G13" s="41">
        <v>5227.7947440234702</v>
      </c>
    </row>
    <row r="14" spans="1:7">
      <c r="A14" t="s">
        <v>268</v>
      </c>
      <c r="B14" s="44">
        <v>101.71</v>
      </c>
      <c r="C14" s="41">
        <f t="shared" si="0"/>
        <v>148.60848099999998</v>
      </c>
      <c r="E14" s="166">
        <v>2015</v>
      </c>
      <c r="F14" s="168">
        <v>3005</v>
      </c>
      <c r="G14" s="41">
        <v>4521.7265615834995</v>
      </c>
    </row>
    <row r="15" spans="1:7">
      <c r="A15" t="s">
        <v>289</v>
      </c>
      <c r="B15" s="44">
        <v>188.2</v>
      </c>
      <c r="C15" s="41">
        <f t="shared" si="0"/>
        <v>274.97901999999999</v>
      </c>
      <c r="F15" s="44">
        <f>SUM(F3:F14)</f>
        <v>21238.237499999999</v>
      </c>
      <c r="G15" s="169">
        <v>29344.958351219477</v>
      </c>
    </row>
    <row r="16" spans="1:7">
      <c r="A16" t="s">
        <v>162</v>
      </c>
      <c r="B16" s="39">
        <v>12</v>
      </c>
      <c r="C16" s="41">
        <f t="shared" si="0"/>
        <v>17.533200000000001</v>
      </c>
    </row>
    <row r="17" spans="1:7">
      <c r="A17" t="s">
        <v>163</v>
      </c>
      <c r="B17" s="44">
        <v>570.70000000000005</v>
      </c>
      <c r="C17" s="41">
        <f t="shared" si="0"/>
        <v>833.84977000000015</v>
      </c>
      <c r="E17" s="45" t="s">
        <v>263</v>
      </c>
      <c r="F17" s="170">
        <v>1143.93</v>
      </c>
      <c r="G17" s="171">
        <v>1754.8614305301001</v>
      </c>
    </row>
    <row r="18" spans="1:7">
      <c r="A18" t="s">
        <v>145</v>
      </c>
      <c r="B18" s="39">
        <v>161</v>
      </c>
      <c r="C18" s="41">
        <f t="shared" si="0"/>
        <v>235.2371</v>
      </c>
      <c r="E18" s="45" t="s">
        <v>264</v>
      </c>
      <c r="F18" s="170">
        <v>20094.307499999999</v>
      </c>
      <c r="G18" s="172">
        <v>27590.096920689375</v>
      </c>
    </row>
    <row r="19" spans="1:7">
      <c r="A19" t="s">
        <v>292</v>
      </c>
      <c r="B19" s="39">
        <v>84</v>
      </c>
      <c r="C19" s="41">
        <f t="shared" si="0"/>
        <v>122.73240000000001</v>
      </c>
    </row>
    <row r="20" spans="1:7">
      <c r="A20" t="s">
        <v>291</v>
      </c>
      <c r="B20" s="44">
        <v>113.2</v>
      </c>
      <c r="C20" s="41">
        <f t="shared" si="0"/>
        <v>165.39652000000001</v>
      </c>
    </row>
    <row r="21" spans="1:7">
      <c r="A21" t="s">
        <v>131</v>
      </c>
      <c r="B21" s="44">
        <v>668.90750000000003</v>
      </c>
      <c r="C21" s="41">
        <f t="shared" si="0"/>
        <v>977.34074825000005</v>
      </c>
    </row>
    <row r="22" spans="1:7">
      <c r="A22" t="s">
        <v>132</v>
      </c>
      <c r="B22" s="44">
        <v>204.88</v>
      </c>
      <c r="C22" s="41">
        <f t="shared" si="0"/>
        <v>299.350168</v>
      </c>
    </row>
    <row r="23" spans="1:7">
      <c r="A23" t="s">
        <v>133</v>
      </c>
      <c r="B23" s="44">
        <v>2466.12</v>
      </c>
      <c r="C23" s="41">
        <f t="shared" si="0"/>
        <v>3603.2479320000002</v>
      </c>
    </row>
    <row r="24" spans="1:7">
      <c r="A24" s="40" t="s">
        <v>197</v>
      </c>
      <c r="B24" s="44">
        <f>SUM(B2:B23)</f>
        <v>21353.377500000002</v>
      </c>
      <c r="C24" s="41">
        <f>SUM(C2:C23)</f>
        <v>31199.419865249998</v>
      </c>
    </row>
    <row r="26" spans="1:7" ht="40" customHeight="1">
      <c r="A26" s="202" t="s">
        <v>205</v>
      </c>
      <c r="B26" s="203"/>
      <c r="C26" s="204"/>
      <c r="D26" s="203"/>
      <c r="E26" s="203"/>
      <c r="F26" s="196"/>
      <c r="G26" s="196"/>
    </row>
    <row r="30" spans="1:7">
      <c r="D30">
        <v>1.58</v>
      </c>
    </row>
  </sheetData>
  <mergeCells count="1">
    <mergeCell ref="A26:G26"/>
  </mergeCells>
  <phoneticPr fontId="13" type="noConversion"/>
  <pageMargins left="0.75000000000000011" right="0.75000000000000011" top="1" bottom="1" header="0.5" footer="0.5"/>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U27"/>
  <sheetViews>
    <sheetView workbookViewId="0">
      <selection activeCell="A2" sqref="A2:A20"/>
    </sheetView>
  </sheetViews>
  <sheetFormatPr baseColWidth="10" defaultRowHeight="13"/>
  <cols>
    <col min="1" max="1" width="16.85546875" style="10" customWidth="1"/>
    <col min="2" max="2" width="19" style="10" customWidth="1"/>
    <col min="3" max="3" width="18.28515625" style="10" customWidth="1"/>
    <col min="4" max="4" width="15.140625" style="10" customWidth="1"/>
    <col min="5" max="5" width="14.7109375" style="10" customWidth="1"/>
    <col min="6" max="6" width="14.140625" style="10" bestFit="1" customWidth="1"/>
    <col min="7" max="7" width="16.42578125" style="10" customWidth="1"/>
    <col min="8" max="8" width="18.7109375" style="10" customWidth="1"/>
    <col min="9" max="9" width="14.140625" style="10" customWidth="1"/>
    <col min="10" max="10" width="16.7109375" style="10" customWidth="1"/>
    <col min="11" max="11" width="17.5703125" style="10" bestFit="1" customWidth="1"/>
    <col min="12" max="12" width="13.5703125" style="10" customWidth="1"/>
    <col min="13" max="14" width="10.7109375" style="10"/>
    <col min="15" max="15" width="13" style="10" customWidth="1"/>
    <col min="16" max="16" width="16.42578125" style="10" customWidth="1"/>
    <col min="17" max="21" width="10.7109375" style="10"/>
  </cols>
  <sheetData>
    <row r="1" spans="1:21" ht="69" customHeight="1">
      <c r="A1" s="154" t="s">
        <v>201</v>
      </c>
      <c r="B1" s="154" t="s">
        <v>153</v>
      </c>
      <c r="C1" s="154" t="s">
        <v>226</v>
      </c>
      <c r="D1" s="154" t="s">
        <v>227</v>
      </c>
      <c r="E1" s="154" t="s">
        <v>228</v>
      </c>
      <c r="F1" s="154" t="s">
        <v>229</v>
      </c>
      <c r="G1" s="154" t="s">
        <v>230</v>
      </c>
      <c r="H1" s="154" t="s">
        <v>154</v>
      </c>
      <c r="I1" s="154" t="s">
        <v>152</v>
      </c>
      <c r="J1" s="154" t="s">
        <v>53</v>
      </c>
      <c r="K1" s="154" t="s">
        <v>293</v>
      </c>
      <c r="L1" s="154" t="s">
        <v>192</v>
      </c>
      <c r="M1" s="154" t="s">
        <v>193</v>
      </c>
      <c r="O1" s="174"/>
      <c r="P1" s="175"/>
      <c r="Q1" s="175"/>
    </row>
    <row r="2" spans="1:21">
      <c r="A2" s="10" t="s">
        <v>276</v>
      </c>
      <c r="B2" s="159"/>
      <c r="C2" s="159">
        <v>3.113</v>
      </c>
      <c r="D2" s="159"/>
      <c r="E2" s="159"/>
      <c r="F2" s="159">
        <v>4.851</v>
      </c>
      <c r="G2" s="159"/>
      <c r="H2" s="159">
        <v>67</v>
      </c>
      <c r="I2" s="159">
        <v>98.49</v>
      </c>
      <c r="J2" s="159">
        <f>I2*1000000</f>
        <v>98490000</v>
      </c>
      <c r="K2" s="160">
        <v>8576261</v>
      </c>
      <c r="L2" s="159">
        <f>(H2/K2)*1000000</f>
        <v>7.8122622434181981</v>
      </c>
      <c r="M2" s="161">
        <f t="shared" ref="M2:M20" si="0">J2/K2</f>
        <v>11.484025497824751</v>
      </c>
      <c r="N2" s="173">
        <f>M2/5</f>
        <v>2.29680509956495</v>
      </c>
      <c r="P2" s="159"/>
      <c r="Q2" s="161"/>
    </row>
    <row r="3" spans="1:21">
      <c r="A3" s="10" t="s">
        <v>194</v>
      </c>
      <c r="B3" s="159"/>
      <c r="C3" s="159"/>
      <c r="D3" s="159"/>
      <c r="E3" s="159"/>
      <c r="F3" s="159">
        <v>2.7559999999999998</v>
      </c>
      <c r="G3" s="159"/>
      <c r="H3" s="159">
        <v>20</v>
      </c>
      <c r="I3" s="159">
        <v>29.4</v>
      </c>
      <c r="J3" s="159">
        <f t="shared" ref="J3:J20" si="1">I3*1000000</f>
        <v>29400000</v>
      </c>
      <c r="K3" s="160">
        <v>7202198</v>
      </c>
      <c r="L3" s="159">
        <f t="shared" ref="L3:L20" si="2">(H3/K3)*1000000</f>
        <v>2.7769300427452843</v>
      </c>
      <c r="M3" s="161">
        <f t="shared" si="0"/>
        <v>4.0820871628355677</v>
      </c>
      <c r="N3" s="173">
        <f t="shared" ref="N3:N20" si="3">M3/5</f>
        <v>0.81641743256711352</v>
      </c>
      <c r="P3" s="159"/>
      <c r="Q3" s="161"/>
    </row>
    <row r="4" spans="1:21">
      <c r="A4" s="10" t="s">
        <v>290</v>
      </c>
      <c r="B4" s="159">
        <v>9.4110000000000014</v>
      </c>
      <c r="C4" s="159"/>
      <c r="D4" s="159"/>
      <c r="E4" s="159"/>
      <c r="F4" s="159"/>
      <c r="G4" s="159"/>
      <c r="H4" s="159">
        <v>7.5</v>
      </c>
      <c r="I4" s="159">
        <v>11.025</v>
      </c>
      <c r="J4" s="159">
        <f t="shared" si="1"/>
        <v>11025000</v>
      </c>
      <c r="K4" s="160">
        <v>847008</v>
      </c>
      <c r="L4" s="159">
        <f t="shared" si="2"/>
        <v>8.8546979485435795</v>
      </c>
      <c r="M4" s="161">
        <f t="shared" si="0"/>
        <v>13.016405984359061</v>
      </c>
      <c r="N4" s="173">
        <f t="shared" si="3"/>
        <v>2.6032811968718121</v>
      </c>
      <c r="P4" s="159"/>
      <c r="Q4" s="161"/>
    </row>
    <row r="5" spans="1:21">
      <c r="A5" s="10" t="s">
        <v>284</v>
      </c>
      <c r="B5" s="159"/>
      <c r="C5" s="159">
        <v>16.771000000000001</v>
      </c>
      <c r="D5" s="159"/>
      <c r="E5" s="159"/>
      <c r="F5" s="159"/>
      <c r="G5" s="159"/>
      <c r="H5" s="159">
        <v>22.36</v>
      </c>
      <c r="I5" s="159">
        <v>32.869199999999999</v>
      </c>
      <c r="J5" s="159">
        <f t="shared" si="1"/>
        <v>32869200</v>
      </c>
      <c r="K5" s="160">
        <v>1313271</v>
      </c>
      <c r="L5" s="159">
        <f t="shared" si="2"/>
        <v>17.026188806423047</v>
      </c>
      <c r="M5" s="161">
        <f t="shared" si="0"/>
        <v>25.028497545441876</v>
      </c>
      <c r="N5" s="173">
        <f t="shared" si="3"/>
        <v>5.0056995090883749</v>
      </c>
      <c r="P5" s="159"/>
      <c r="Q5" s="161"/>
    </row>
    <row r="6" spans="1:21" s="10" customFormat="1">
      <c r="A6" s="10" t="s">
        <v>285</v>
      </c>
      <c r="B6" s="159"/>
      <c r="C6" s="159">
        <v>0.32327825830381318</v>
      </c>
      <c r="D6" s="159">
        <v>5.2565418532290549</v>
      </c>
      <c r="E6" s="159">
        <v>12.613707117237496</v>
      </c>
      <c r="F6" s="159">
        <v>12.293411897615876</v>
      </c>
      <c r="G6" s="159">
        <v>12.180647812344647</v>
      </c>
      <c r="H6" s="159">
        <v>230.79</v>
      </c>
      <c r="I6" s="159">
        <v>337.207269</v>
      </c>
      <c r="J6" s="159">
        <f t="shared" si="1"/>
        <v>337207269</v>
      </c>
      <c r="K6" s="160">
        <v>5471753</v>
      </c>
      <c r="L6" s="159">
        <f t="shared" si="2"/>
        <v>42.178438975589728</v>
      </c>
      <c r="M6" s="161">
        <f t="shared" si="0"/>
        <v>61.626917187234149</v>
      </c>
      <c r="N6" s="173">
        <f t="shared" si="3"/>
        <v>12.325383437446829</v>
      </c>
      <c r="P6" s="159"/>
      <c r="Q6" s="161"/>
    </row>
    <row r="7" spans="1:21" s="10" customFormat="1">
      <c r="A7" s="10" t="s">
        <v>286</v>
      </c>
      <c r="B7" s="159"/>
      <c r="C7" s="159"/>
      <c r="D7" s="159">
        <v>1.923706685454766</v>
      </c>
      <c r="E7" s="159">
        <v>1.923706685454766</v>
      </c>
      <c r="F7" s="159">
        <v>1.923706685454766</v>
      </c>
      <c r="G7" s="159">
        <v>1.923706685454766</v>
      </c>
      <c r="H7" s="159">
        <v>600</v>
      </c>
      <c r="I7" s="159">
        <v>876.66000000000008</v>
      </c>
      <c r="J7" s="159">
        <f t="shared" si="1"/>
        <v>876660000.00000012</v>
      </c>
      <c r="K7" s="160">
        <v>66415161</v>
      </c>
      <c r="L7" s="159">
        <f t="shared" si="2"/>
        <v>9.0340818416445607</v>
      </c>
      <c r="M7" s="161">
        <f t="shared" si="0"/>
        <v>13.19969697882687</v>
      </c>
      <c r="N7" s="173">
        <f t="shared" si="3"/>
        <v>2.6399393957653738</v>
      </c>
      <c r="P7" s="159"/>
      <c r="Q7" s="161"/>
    </row>
    <row r="8" spans="1:21" s="10" customFormat="1">
      <c r="A8" s="10" t="s">
        <v>287</v>
      </c>
      <c r="B8" s="159">
        <v>1.9196602920368124</v>
      </c>
      <c r="C8" s="159">
        <v>3.4927724141727046</v>
      </c>
      <c r="D8" s="159">
        <v>2.6301217518241011</v>
      </c>
      <c r="E8" s="159">
        <v>3.5889149349105356</v>
      </c>
      <c r="F8" s="159">
        <v>9.596796453061188</v>
      </c>
      <c r="G8" s="159">
        <v>17.126574843634746</v>
      </c>
      <c r="H8" s="159">
        <v>3102.48</v>
      </c>
      <c r="I8" s="159">
        <v>4533.0335279999999</v>
      </c>
      <c r="J8" s="159">
        <f t="shared" si="1"/>
        <v>4533033528</v>
      </c>
      <c r="K8" s="160">
        <v>80688545</v>
      </c>
      <c r="L8" s="159">
        <f t="shared" si="2"/>
        <v>38.450067478599351</v>
      </c>
      <c r="M8" s="161">
        <f t="shared" si="0"/>
        <v>56.179393592981505</v>
      </c>
      <c r="N8" s="173">
        <f t="shared" si="3"/>
        <v>11.2358787185963</v>
      </c>
      <c r="P8" s="159"/>
      <c r="Q8" s="161"/>
    </row>
    <row r="9" spans="1:21" s="10" customFormat="1">
      <c r="A9" s="10" t="s">
        <v>288</v>
      </c>
      <c r="B9" s="159">
        <v>3.7855759641163451</v>
      </c>
      <c r="C9" s="159">
        <v>3.7855759641163451</v>
      </c>
      <c r="D9" s="159"/>
      <c r="E9" s="159">
        <v>21.986385849480886</v>
      </c>
      <c r="F9" s="159"/>
      <c r="G9" s="159">
        <v>7.3672025139640516</v>
      </c>
      <c r="H9" s="159">
        <v>408.3</v>
      </c>
      <c r="I9" s="159">
        <v>596.56713000000002</v>
      </c>
      <c r="J9" s="159">
        <f t="shared" si="1"/>
        <v>596567130</v>
      </c>
      <c r="K9" s="160">
        <v>10858018</v>
      </c>
      <c r="L9" s="159">
        <f t="shared" si="2"/>
        <v>37.60354790349399</v>
      </c>
      <c r="M9" s="161">
        <f t="shared" si="0"/>
        <v>54.942543841795064</v>
      </c>
      <c r="N9" s="173">
        <f t="shared" si="3"/>
        <v>10.988508768359013</v>
      </c>
      <c r="P9" s="159"/>
      <c r="Q9" s="161"/>
    </row>
    <row r="10" spans="1:21">
      <c r="A10" s="10" t="s">
        <v>160</v>
      </c>
      <c r="B10" s="159"/>
      <c r="C10" s="159"/>
      <c r="D10" s="159"/>
      <c r="E10" s="159"/>
      <c r="F10" s="159">
        <v>2.1909999999999998</v>
      </c>
      <c r="G10" s="159"/>
      <c r="H10" s="159">
        <v>10.06</v>
      </c>
      <c r="I10" s="159">
        <v>14.698666000000001</v>
      </c>
      <c r="J10" s="159">
        <f t="shared" si="1"/>
        <v>14698666.000000002</v>
      </c>
      <c r="K10" s="160">
        <v>4628949</v>
      </c>
      <c r="L10" s="159">
        <f t="shared" si="2"/>
        <v>2.1732795068599806</v>
      </c>
      <c r="M10" s="161">
        <f t="shared" si="0"/>
        <v>3.1753786874731178</v>
      </c>
      <c r="N10" s="173">
        <f t="shared" si="3"/>
        <v>0.63507573749462354</v>
      </c>
      <c r="P10" s="159"/>
      <c r="Q10" s="161"/>
    </row>
    <row r="11" spans="1:21" s="10" customFormat="1">
      <c r="A11" s="10" t="s">
        <v>278</v>
      </c>
      <c r="B11" s="159">
        <v>0.10981558196269267</v>
      </c>
      <c r="C11" s="159">
        <v>7.524901570182049</v>
      </c>
      <c r="D11" s="159">
        <v>0.16845030269677144</v>
      </c>
      <c r="E11" s="159">
        <v>25.096302742117594</v>
      </c>
      <c r="F11" s="159">
        <v>17.569155413731483</v>
      </c>
      <c r="G11" s="159"/>
      <c r="H11" s="159">
        <v>3020.38</v>
      </c>
      <c r="I11" s="159">
        <v>4413.0772180000004</v>
      </c>
      <c r="J11" s="159">
        <f t="shared" si="1"/>
        <v>4413077218</v>
      </c>
      <c r="K11" s="160">
        <v>60795612</v>
      </c>
      <c r="L11" s="159">
        <f t="shared" si="2"/>
        <v>49.680888153572667</v>
      </c>
      <c r="M11" s="161">
        <f t="shared" si="0"/>
        <v>72.588745681185017</v>
      </c>
      <c r="N11" s="173">
        <f t="shared" si="3"/>
        <v>14.517749136237004</v>
      </c>
      <c r="P11" s="159"/>
      <c r="Q11" s="161"/>
    </row>
    <row r="12" spans="1:21" s="10" customFormat="1">
      <c r="A12" s="10" t="s">
        <v>268</v>
      </c>
      <c r="B12" s="159">
        <v>0.15720115367152543</v>
      </c>
      <c r="C12" s="159">
        <v>5.8665298438484434</v>
      </c>
      <c r="D12" s="159">
        <v>5.9963221914533129</v>
      </c>
      <c r="E12" s="173">
        <v>6.0836858920595676</v>
      </c>
      <c r="F12" s="173">
        <v>29.016836930070536</v>
      </c>
      <c r="G12" s="173">
        <v>37.272641880859446</v>
      </c>
      <c r="H12" s="159">
        <v>170.98499999999999</v>
      </c>
      <c r="I12" s="159">
        <v>249.82618349999998</v>
      </c>
      <c r="J12" s="159">
        <f t="shared" si="1"/>
        <v>249826183.49999997</v>
      </c>
      <c r="K12" s="160">
        <v>1986096</v>
      </c>
      <c r="L12" s="159">
        <f t="shared" si="2"/>
        <v>86.091004664427089</v>
      </c>
      <c r="M12" s="161">
        <f t="shared" si="0"/>
        <v>125.78756691519442</v>
      </c>
      <c r="N12" s="173">
        <f t="shared" si="3"/>
        <v>25.157513383038882</v>
      </c>
      <c r="P12" s="159"/>
      <c r="Q12" s="159"/>
    </row>
    <row r="13" spans="1:21" s="45" customFormat="1">
      <c r="A13" s="10" t="s">
        <v>289</v>
      </c>
      <c r="B13" s="159">
        <v>3.2476343151197793</v>
      </c>
      <c r="C13" s="159">
        <v>3.290922655042559</v>
      </c>
      <c r="D13" s="159">
        <v>3.3872897357914007</v>
      </c>
      <c r="E13" s="173">
        <v>3.4424886329624611</v>
      </c>
      <c r="F13" s="173">
        <v>15.688590314966326</v>
      </c>
      <c r="G13" s="173">
        <v>21.406692504633984</v>
      </c>
      <c r="H13" s="159">
        <v>151</v>
      </c>
      <c r="I13" s="159">
        <v>220.62610000000001</v>
      </c>
      <c r="J13" s="159">
        <f t="shared" si="1"/>
        <v>220626100</v>
      </c>
      <c r="K13" s="160">
        <v>2921262</v>
      </c>
      <c r="L13" s="159">
        <f>(H13/K13)*1000000</f>
        <v>51.689988778822304</v>
      </c>
      <c r="M13" s="161">
        <f t="shared" si="0"/>
        <v>75.524242604737267</v>
      </c>
      <c r="N13" s="173">
        <f t="shared" si="3"/>
        <v>15.104848520947453</v>
      </c>
      <c r="O13" s="10"/>
      <c r="P13" s="159"/>
      <c r="Q13" s="161"/>
      <c r="R13" s="10"/>
      <c r="S13" s="10"/>
      <c r="T13" s="10"/>
      <c r="U13" s="10"/>
    </row>
    <row r="14" spans="1:21" s="10" customFormat="1">
      <c r="A14" s="10" t="s">
        <v>163</v>
      </c>
      <c r="B14" s="159"/>
      <c r="C14" s="159"/>
      <c r="D14" s="159">
        <v>9.2560000000000002</v>
      </c>
      <c r="E14" s="159">
        <v>4.9809999999999999</v>
      </c>
      <c r="F14" s="159">
        <v>0.75700000000000001</v>
      </c>
      <c r="G14" s="159"/>
      <c r="H14" s="159">
        <v>570.70000000000005</v>
      </c>
      <c r="I14" s="159">
        <v>833.84977000000015</v>
      </c>
      <c r="J14" s="159">
        <f t="shared" si="1"/>
        <v>833849770.00000012</v>
      </c>
      <c r="K14" s="160">
        <v>38005614</v>
      </c>
      <c r="L14" s="159">
        <f t="shared" si="2"/>
        <v>15.016202606278116</v>
      </c>
      <c r="M14" s="161">
        <f t="shared" si="0"/>
        <v>21.940173628032955</v>
      </c>
      <c r="N14" s="173">
        <f t="shared" si="3"/>
        <v>4.388034725606591</v>
      </c>
      <c r="P14" s="159"/>
      <c r="Q14" s="161"/>
    </row>
    <row r="15" spans="1:21" s="10" customFormat="1">
      <c r="A15" s="10" t="s">
        <v>145</v>
      </c>
      <c r="B15" s="159"/>
      <c r="C15" s="159"/>
      <c r="D15" s="159">
        <v>10.045</v>
      </c>
      <c r="E15" s="159"/>
      <c r="F15" s="159"/>
      <c r="G15" s="159">
        <v>5.2649999999999997</v>
      </c>
      <c r="H15" s="159">
        <v>106.1</v>
      </c>
      <c r="I15" s="159">
        <v>155.02270999999999</v>
      </c>
      <c r="J15" s="159">
        <f t="shared" si="1"/>
        <v>155022710</v>
      </c>
      <c r="K15" s="160">
        <v>10374822</v>
      </c>
      <c r="L15" s="159">
        <f t="shared" si="2"/>
        <v>10.226681479450924</v>
      </c>
      <c r="M15" s="161">
        <f t="shared" si="0"/>
        <v>14.942204309625746</v>
      </c>
      <c r="N15" s="173">
        <f t="shared" si="3"/>
        <v>2.9884408619251492</v>
      </c>
      <c r="P15" s="159"/>
      <c r="Q15" s="161"/>
    </row>
    <row r="16" spans="1:21" s="10" customFormat="1">
      <c r="A16" s="10" t="s">
        <v>292</v>
      </c>
      <c r="B16" s="159"/>
      <c r="C16" s="159"/>
      <c r="D16" s="159"/>
      <c r="E16" s="159"/>
      <c r="F16" s="159">
        <v>4.1959999999999997</v>
      </c>
      <c r="G16" s="159"/>
      <c r="H16" s="159">
        <v>84</v>
      </c>
      <c r="I16" s="159">
        <v>122.73240000000001</v>
      </c>
      <c r="J16" s="159">
        <f t="shared" si="1"/>
        <v>122732400.00000001</v>
      </c>
      <c r="K16" s="160">
        <v>19870647</v>
      </c>
      <c r="L16" s="159">
        <f t="shared" si="2"/>
        <v>4.2273409617714002</v>
      </c>
      <c r="M16" s="161">
        <f t="shared" si="0"/>
        <v>6.1765678792441943</v>
      </c>
      <c r="N16" s="173">
        <f t="shared" si="3"/>
        <v>1.2353135758488389</v>
      </c>
      <c r="P16" s="159"/>
      <c r="Q16" s="161"/>
    </row>
    <row r="17" spans="1:17" s="10" customFormat="1">
      <c r="A17" s="10" t="s">
        <v>291</v>
      </c>
      <c r="B17" s="159"/>
      <c r="C17" s="159"/>
      <c r="D17" s="159"/>
      <c r="E17" s="159">
        <v>20.922999999999998</v>
      </c>
      <c r="F17" s="159"/>
      <c r="G17" s="159"/>
      <c r="H17" s="159">
        <v>113.2</v>
      </c>
      <c r="I17" s="159">
        <v>165.39652000000001</v>
      </c>
      <c r="J17" s="159">
        <f t="shared" si="1"/>
        <v>165396520</v>
      </c>
      <c r="K17" s="160">
        <v>5421349</v>
      </c>
      <c r="L17" s="159">
        <f t="shared" si="2"/>
        <v>20.880411867968654</v>
      </c>
      <c r="M17" s="161">
        <f t="shared" si="0"/>
        <v>30.508369780289001</v>
      </c>
      <c r="N17" s="173">
        <f t="shared" si="3"/>
        <v>6.1016739560577999</v>
      </c>
      <c r="P17" s="159"/>
      <c r="Q17" s="161"/>
    </row>
    <row r="18" spans="1:17" s="10" customFormat="1">
      <c r="A18" s="10" t="s">
        <v>131</v>
      </c>
      <c r="B18" s="159">
        <v>0.14099999999999999</v>
      </c>
      <c r="C18" s="159">
        <v>10.371</v>
      </c>
      <c r="D18" s="159"/>
      <c r="E18" s="159"/>
      <c r="F18" s="159">
        <v>7.7039999999999997</v>
      </c>
      <c r="G18" s="159"/>
      <c r="H18" s="159">
        <v>588.4</v>
      </c>
      <c r="I18" s="159">
        <v>859.71123999999998</v>
      </c>
      <c r="J18" s="159">
        <f t="shared" si="1"/>
        <v>859711240</v>
      </c>
      <c r="K18" s="160">
        <v>46449565</v>
      </c>
      <c r="L18" s="159">
        <f t="shared" si="2"/>
        <v>12.667502914182297</v>
      </c>
      <c r="M18" s="161">
        <f t="shared" si="0"/>
        <v>18.508488507911753</v>
      </c>
      <c r="N18" s="173">
        <f t="shared" si="3"/>
        <v>3.7016977015823507</v>
      </c>
      <c r="P18" s="159"/>
      <c r="Q18" s="161"/>
    </row>
    <row r="19" spans="1:17" s="10" customFormat="1">
      <c r="A19" s="10" t="s">
        <v>132</v>
      </c>
      <c r="B19" s="159"/>
      <c r="C19" s="159">
        <v>3.0139999999999998</v>
      </c>
      <c r="D19" s="159">
        <v>9.3810000000000002</v>
      </c>
      <c r="E19" s="159"/>
      <c r="F19" s="159">
        <v>9.2509999999999994</v>
      </c>
      <c r="G19" s="159"/>
      <c r="H19" s="10">
        <v>144.63</v>
      </c>
      <c r="I19" s="159">
        <v>211.318893</v>
      </c>
      <c r="J19" s="159">
        <f t="shared" si="1"/>
        <v>211318893</v>
      </c>
      <c r="K19" s="160">
        <v>9747355</v>
      </c>
      <c r="L19" s="159">
        <f t="shared" si="2"/>
        <v>14.837871402036757</v>
      </c>
      <c r="M19" s="161">
        <f t="shared" si="0"/>
        <v>21.679613905515907</v>
      </c>
      <c r="N19" s="173">
        <f t="shared" si="3"/>
        <v>4.3359227811031813</v>
      </c>
      <c r="P19" s="159"/>
      <c r="Q19" s="161"/>
    </row>
    <row r="20" spans="1:17" ht="14" customHeight="1">
      <c r="A20" s="10" t="s">
        <v>133</v>
      </c>
      <c r="B20" s="159">
        <v>0.316</v>
      </c>
      <c r="C20" s="159">
        <v>1.2629999999999999</v>
      </c>
      <c r="D20" s="159">
        <v>8.9999999999999993E-3</v>
      </c>
      <c r="E20" s="159">
        <v>29.353999999999999</v>
      </c>
      <c r="F20" s="159"/>
      <c r="G20" s="159"/>
      <c r="H20" s="159">
        <v>1963.04</v>
      </c>
      <c r="I20" s="159">
        <v>2868.1977440000001</v>
      </c>
      <c r="J20" s="159">
        <f t="shared" si="1"/>
        <v>2868197744</v>
      </c>
      <c r="K20" s="160">
        <v>64875165</v>
      </c>
      <c r="L20" s="159">
        <f t="shared" si="2"/>
        <v>30.258728436374689</v>
      </c>
      <c r="M20" s="161">
        <f t="shared" si="0"/>
        <v>44.211028118387063</v>
      </c>
      <c r="N20" s="173">
        <f t="shared" si="3"/>
        <v>8.8422056236774118</v>
      </c>
      <c r="P20" s="159"/>
      <c r="Q20" s="161"/>
    </row>
    <row r="21" spans="1:17">
      <c r="B21" s="159"/>
      <c r="C21" s="159"/>
      <c r="D21" s="159"/>
      <c r="E21" s="159"/>
      <c r="F21" s="159"/>
      <c r="N21" s="173"/>
      <c r="P21" s="176"/>
      <c r="Q21" s="177"/>
    </row>
    <row r="22" spans="1:17" ht="42" customHeight="1">
      <c r="A22" s="153" t="s">
        <v>200</v>
      </c>
      <c r="B22" s="154" t="s">
        <v>51</v>
      </c>
      <c r="C22" s="154" t="s">
        <v>199</v>
      </c>
      <c r="D22" s="154"/>
      <c r="E22" s="154"/>
      <c r="F22" s="154"/>
      <c r="G22" s="154" t="s">
        <v>204</v>
      </c>
      <c r="H22" s="154" t="s">
        <v>203</v>
      </c>
      <c r="I22" s="154"/>
      <c r="J22" s="154"/>
      <c r="K22" s="154"/>
      <c r="L22" s="154"/>
      <c r="M22" s="154" t="s">
        <v>202</v>
      </c>
      <c r="N22" s="173"/>
      <c r="P22" s="176"/>
      <c r="Q22" s="177"/>
    </row>
    <row r="23" spans="1:17" ht="18" customHeight="1">
      <c r="A23" s="155" t="s">
        <v>73</v>
      </c>
      <c r="B23" s="156">
        <v>225000000</v>
      </c>
      <c r="C23" s="156">
        <f>(B23/34376729)/4</f>
        <v>1.6362813343875737</v>
      </c>
      <c r="D23" s="155"/>
      <c r="E23" s="155"/>
      <c r="F23" s="155"/>
      <c r="G23" s="157">
        <v>5.2048604956715252</v>
      </c>
      <c r="H23" s="158">
        <v>305000000</v>
      </c>
      <c r="I23" s="155"/>
      <c r="J23" s="155"/>
      <c r="K23" s="155"/>
      <c r="L23" s="155"/>
      <c r="M23" s="156">
        <f>(C23*4)+G23</f>
        <v>11.749985833221821</v>
      </c>
      <c r="N23" s="173"/>
      <c r="P23" s="176"/>
      <c r="Q23" s="177"/>
    </row>
    <row r="24" spans="1:17" ht="8" customHeight="1">
      <c r="A24" s="155"/>
      <c r="B24" s="156"/>
      <c r="C24" s="156"/>
      <c r="D24" s="155"/>
      <c r="E24" s="155"/>
      <c r="F24" s="155"/>
      <c r="G24" s="157"/>
      <c r="H24" s="158"/>
      <c r="I24" s="155"/>
      <c r="J24" s="155"/>
      <c r="K24" s="155"/>
      <c r="L24" s="155"/>
      <c r="M24" s="156"/>
    </row>
    <row r="25" spans="1:17">
      <c r="A25" s="162" t="s">
        <v>52</v>
      </c>
      <c r="B25" s="178">
        <v>5805200000</v>
      </c>
      <c r="C25" s="178">
        <v>168.87005159798656</v>
      </c>
      <c r="D25" s="162"/>
      <c r="E25" s="162"/>
      <c r="F25" s="162"/>
      <c r="G25" s="178">
        <v>30.691796295827391</v>
      </c>
      <c r="H25" s="179"/>
      <c r="I25" s="162"/>
      <c r="J25" s="162"/>
      <c r="K25" s="162"/>
      <c r="L25" s="162"/>
      <c r="M25" s="180">
        <v>199.56184789381396</v>
      </c>
      <c r="N25" s="181"/>
      <c r="O25" s="182"/>
      <c r="P25" s="176"/>
      <c r="Q25" s="181"/>
    </row>
    <row r="26" spans="1:17">
      <c r="A26" s="163"/>
      <c r="B26" s="183"/>
      <c r="C26" s="183"/>
      <c r="D26" s="163"/>
      <c r="E26" s="163"/>
      <c r="F26" s="163"/>
      <c r="G26" s="183"/>
      <c r="H26" s="184"/>
      <c r="I26" s="163"/>
      <c r="J26" s="163"/>
      <c r="K26" s="163"/>
      <c r="L26" s="163"/>
      <c r="M26" s="163"/>
      <c r="N26" s="185"/>
      <c r="O26" s="181"/>
    </row>
    <row r="27" spans="1:17" ht="47" customHeight="1">
      <c r="A27" s="205" t="s">
        <v>233</v>
      </c>
      <c r="B27" s="205"/>
      <c r="C27" s="205"/>
      <c r="D27" s="205"/>
      <c r="E27" s="205"/>
      <c r="F27" s="205"/>
      <c r="G27" s="205"/>
      <c r="H27" s="205"/>
      <c r="I27" s="205"/>
      <c r="J27" s="205"/>
      <c r="K27" s="205"/>
      <c r="L27" s="205"/>
      <c r="M27" s="205"/>
    </row>
  </sheetData>
  <mergeCells count="1">
    <mergeCell ref="A27:M27"/>
  </mergeCells>
  <phoneticPr fontId="13" type="noConversion"/>
  <printOptions horizontalCentered="1" verticalCentered="1"/>
  <pageMargins left="0.75000000000000011" right="0.36000000000000004" top="1" bottom="1" header="0.5" footer="0.5"/>
  <pageSetup paperSize="5" scale="64" orientation="landscape" horizontalDpi="4294967292" verticalDpi="4294967292"/>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O25"/>
  <sheetViews>
    <sheetView tabSelected="1" workbookViewId="0">
      <selection activeCell="C7" sqref="C7"/>
    </sheetView>
  </sheetViews>
  <sheetFormatPr baseColWidth="10" defaultRowHeight="13"/>
  <cols>
    <col min="3" max="3" width="9.5703125" customWidth="1"/>
  </cols>
  <sheetData>
    <row r="1" spans="1:15" ht="65">
      <c r="A1" s="72" t="s">
        <v>148</v>
      </c>
      <c r="B1" s="72" t="s">
        <v>193</v>
      </c>
      <c r="C1" s="164" t="s">
        <v>0</v>
      </c>
      <c r="M1" s="174"/>
      <c r="N1" s="175"/>
      <c r="O1" s="175"/>
    </row>
    <row r="2" spans="1:15">
      <c r="A2" t="s">
        <v>160</v>
      </c>
      <c r="B2" s="186">
        <v>3.1753786874731178</v>
      </c>
      <c r="C2" s="214">
        <v>0.63507573749462298</v>
      </c>
      <c r="M2" s="10" t="s">
        <v>160</v>
      </c>
      <c r="N2" s="213">
        <v>0.63507573749462298</v>
      </c>
      <c r="O2" s="161"/>
    </row>
    <row r="3" spans="1:15">
      <c r="A3" t="s">
        <v>194</v>
      </c>
      <c r="B3" s="187">
        <v>4.08</v>
      </c>
      <c r="C3" s="214">
        <v>0.81641743256711297</v>
      </c>
      <c r="M3" s="10" t="s">
        <v>194</v>
      </c>
      <c r="N3" s="213">
        <v>0.81641743256711297</v>
      </c>
      <c r="O3" s="161"/>
    </row>
    <row r="4" spans="1:15">
      <c r="A4" t="s">
        <v>292</v>
      </c>
      <c r="B4" s="188">
        <v>6.1765678792441943</v>
      </c>
      <c r="C4" s="214">
        <v>1.2353135758488392</v>
      </c>
      <c r="M4" s="10" t="s">
        <v>292</v>
      </c>
      <c r="N4" s="213">
        <v>1.2353135758488392</v>
      </c>
      <c r="O4" s="161"/>
    </row>
    <row r="5" spans="1:15">
      <c r="A5" t="s">
        <v>276</v>
      </c>
      <c r="B5" s="187">
        <v>11.48</v>
      </c>
      <c r="C5" s="214">
        <v>2.29680509956495</v>
      </c>
      <c r="M5" s="10" t="s">
        <v>276</v>
      </c>
      <c r="N5" s="213">
        <v>2.29680509956495</v>
      </c>
      <c r="O5" s="161"/>
    </row>
    <row r="6" spans="1:15">
      <c r="A6" s="73" t="s">
        <v>274</v>
      </c>
      <c r="B6" s="189">
        <v>11.749985833221819</v>
      </c>
      <c r="C6" s="214">
        <v>2.35</v>
      </c>
      <c r="M6" t="s">
        <v>30</v>
      </c>
      <c r="N6">
        <v>2.35</v>
      </c>
      <c r="O6" s="161"/>
    </row>
    <row r="7" spans="1:15">
      <c r="A7" t="s">
        <v>290</v>
      </c>
      <c r="B7" s="187">
        <v>13.02</v>
      </c>
      <c r="C7" s="214">
        <v>2.6032811968718126</v>
      </c>
      <c r="M7" s="10" t="s">
        <v>290</v>
      </c>
      <c r="N7" s="213">
        <v>2.6032811968718126</v>
      </c>
      <c r="O7" s="161"/>
    </row>
    <row r="8" spans="1:15">
      <c r="A8" t="s">
        <v>286</v>
      </c>
      <c r="B8" s="188">
        <v>13.19969697882687</v>
      </c>
      <c r="C8" s="214">
        <v>2.6399393957653743</v>
      </c>
      <c r="M8" s="10" t="s">
        <v>286</v>
      </c>
      <c r="N8" s="213">
        <v>2.6399393957653743</v>
      </c>
      <c r="O8" s="161"/>
    </row>
    <row r="9" spans="1:15" ht="14" customHeight="1">
      <c r="A9" t="s">
        <v>145</v>
      </c>
      <c r="B9" s="188">
        <v>14.942204309625746</v>
      </c>
      <c r="C9" s="214">
        <v>2.9884408619251488</v>
      </c>
      <c r="M9" s="10" t="s">
        <v>145</v>
      </c>
      <c r="N9" s="213">
        <v>2.9884408619251488</v>
      </c>
      <c r="O9" s="161"/>
    </row>
    <row r="10" spans="1:15">
      <c r="A10" t="s">
        <v>131</v>
      </c>
      <c r="B10" s="188">
        <v>18.508488507911753</v>
      </c>
      <c r="C10" s="214">
        <v>3.7016977015823498</v>
      </c>
      <c r="M10" s="10" t="s">
        <v>131</v>
      </c>
      <c r="N10" s="213">
        <v>3.7016977015823498</v>
      </c>
      <c r="O10" s="161"/>
    </row>
    <row r="11" spans="1:15">
      <c r="A11" t="s">
        <v>132</v>
      </c>
      <c r="B11" s="188">
        <v>21.679613905515907</v>
      </c>
      <c r="C11" s="214">
        <v>4.3359227811031804</v>
      </c>
      <c r="M11" s="10" t="s">
        <v>132</v>
      </c>
      <c r="N11" s="213">
        <v>4.3359227811031804</v>
      </c>
      <c r="O11" s="161"/>
    </row>
    <row r="12" spans="1:15">
      <c r="A12" t="s">
        <v>163</v>
      </c>
      <c r="B12" s="188">
        <v>21.940173628032955</v>
      </c>
      <c r="C12" s="214">
        <v>4.3880347256065901</v>
      </c>
      <c r="M12" s="10" t="s">
        <v>163</v>
      </c>
      <c r="N12" s="213">
        <v>4.3880347256065901</v>
      </c>
      <c r="O12" s="161"/>
    </row>
    <row r="13" spans="1:15">
      <c r="A13" t="s">
        <v>284</v>
      </c>
      <c r="B13" s="187">
        <v>25.03</v>
      </c>
      <c r="C13" s="214">
        <v>6.1016739560577999</v>
      </c>
      <c r="M13" s="10" t="s">
        <v>291</v>
      </c>
      <c r="N13" s="213">
        <v>6.1016739560577999</v>
      </c>
      <c r="O13" s="161"/>
    </row>
    <row r="14" spans="1:15">
      <c r="A14" t="s">
        <v>291</v>
      </c>
      <c r="B14" s="188">
        <v>30.508369780289001</v>
      </c>
      <c r="C14" s="214">
        <v>8.8422056236774118</v>
      </c>
      <c r="M14" s="10" t="s">
        <v>133</v>
      </c>
      <c r="N14" s="213">
        <v>8.8422056236774118</v>
      </c>
      <c r="O14" s="161"/>
    </row>
    <row r="15" spans="1:15">
      <c r="A15" t="s">
        <v>133</v>
      </c>
      <c r="B15" s="186">
        <v>44.211028118387063</v>
      </c>
      <c r="C15" s="214">
        <v>10.98850876835901</v>
      </c>
      <c r="M15" s="10" t="s">
        <v>288</v>
      </c>
      <c r="N15" s="213">
        <v>10.98850876835901</v>
      </c>
      <c r="O15" s="161"/>
    </row>
    <row r="16" spans="1:15">
      <c r="A16" t="s">
        <v>288</v>
      </c>
      <c r="B16" s="188">
        <v>54.942543841795064</v>
      </c>
      <c r="C16" s="214">
        <v>11.2358787185963</v>
      </c>
      <c r="M16" s="10" t="s">
        <v>287</v>
      </c>
      <c r="N16" s="213">
        <v>11.2358787185963</v>
      </c>
      <c r="O16" s="161"/>
    </row>
    <row r="17" spans="1:15">
      <c r="A17" t="s">
        <v>287</v>
      </c>
      <c r="B17" s="188">
        <v>56.179393592981505</v>
      </c>
      <c r="C17" s="214">
        <v>12.325383437446831</v>
      </c>
      <c r="M17" s="10" t="s">
        <v>285</v>
      </c>
      <c r="N17" s="213">
        <v>12.325383437446831</v>
      </c>
      <c r="O17" s="10"/>
    </row>
    <row r="18" spans="1:15">
      <c r="A18" t="s">
        <v>285</v>
      </c>
      <c r="B18" s="188">
        <v>61.626917187234149</v>
      </c>
      <c r="C18" s="214">
        <v>14.517749136237001</v>
      </c>
      <c r="M18" s="10" t="s">
        <v>278</v>
      </c>
      <c r="N18" s="213">
        <v>14.517749136237001</v>
      </c>
      <c r="O18" s="161"/>
    </row>
    <row r="19" spans="1:15">
      <c r="A19" t="s">
        <v>278</v>
      </c>
      <c r="B19" s="188">
        <v>72.588745681185017</v>
      </c>
      <c r="C19" s="214">
        <v>15.104848520947449</v>
      </c>
      <c r="M19" s="10" t="s">
        <v>289</v>
      </c>
      <c r="N19" s="213">
        <v>15.104848520947449</v>
      </c>
      <c r="O19" s="161"/>
    </row>
    <row r="20" spans="1:15">
      <c r="A20" t="s">
        <v>289</v>
      </c>
      <c r="B20" s="188">
        <v>75.524242604737267</v>
      </c>
      <c r="C20" s="214">
        <v>25.157513383038882</v>
      </c>
      <c r="M20" s="10" t="s">
        <v>268</v>
      </c>
      <c r="N20" s="213">
        <v>25.157513383038882</v>
      </c>
      <c r="O20" s="161"/>
    </row>
    <row r="21" spans="1:15">
      <c r="A21" s="10" t="s">
        <v>268</v>
      </c>
      <c r="B21" s="191">
        <v>86.091004664427089</v>
      </c>
      <c r="C21" s="214">
        <v>25</v>
      </c>
      <c r="M21" s="10" t="s">
        <v>234</v>
      </c>
      <c r="N21" s="213">
        <v>25</v>
      </c>
      <c r="O21" s="161"/>
    </row>
    <row r="22" spans="1:15">
      <c r="A22" t="s">
        <v>234</v>
      </c>
      <c r="B22" s="190">
        <v>125</v>
      </c>
      <c r="C22" s="214">
        <v>5.0056995090883749</v>
      </c>
      <c r="M22" s="10" t="s">
        <v>284</v>
      </c>
      <c r="N22" s="213">
        <v>5.0056995090883749</v>
      </c>
      <c r="O22" s="161"/>
    </row>
    <row r="23" spans="1:15">
      <c r="A23" t="s">
        <v>235</v>
      </c>
      <c r="B23" s="188">
        <v>815</v>
      </c>
      <c r="C23" s="214">
        <v>163</v>
      </c>
      <c r="M23" s="10" t="s">
        <v>235</v>
      </c>
      <c r="N23" s="213">
        <v>163</v>
      </c>
      <c r="O23" s="161"/>
    </row>
    <row r="24" spans="1:15">
      <c r="M24" s="10"/>
      <c r="N24" s="10"/>
      <c r="O24" s="10"/>
    </row>
    <row r="25" spans="1:15" ht="69" customHeight="1">
      <c r="A25" s="206" t="s">
        <v>13</v>
      </c>
      <c r="B25" s="196"/>
      <c r="C25" s="196"/>
      <c r="D25" s="196"/>
      <c r="E25" s="196"/>
      <c r="F25" s="196"/>
      <c r="G25" s="196"/>
      <c r="H25" s="196"/>
      <c r="I25" s="196"/>
    </row>
  </sheetData>
  <mergeCells count="1">
    <mergeCell ref="A25:I25"/>
  </mergeCells>
  <phoneticPr fontId="13" type="noConversion"/>
  <printOptions horizontalCentered="1" verticalCentered="1"/>
  <pageMargins left="0.75000000000000011" right="0.75000000000000011" top="1" bottom="1" header="0.5" footer="0.5"/>
  <pageSetup paperSize="5" orientation="landscape" horizontalDpi="4294967292" verticalDpi="4294967292"/>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2:M48"/>
  <sheetViews>
    <sheetView workbookViewId="0">
      <selection activeCell="B28" sqref="B28"/>
    </sheetView>
  </sheetViews>
  <sheetFormatPr baseColWidth="10" defaultRowHeight="13"/>
  <sheetData>
    <row r="2" spans="1:2" ht="24">
      <c r="A2" s="7" t="s">
        <v>167</v>
      </c>
      <c r="B2" s="7" t="s">
        <v>210</v>
      </c>
    </row>
    <row r="3" spans="1:2">
      <c r="A3" s="26" t="s">
        <v>134</v>
      </c>
      <c r="B3" s="24"/>
    </row>
    <row r="4" spans="1:2">
      <c r="A4" s="26" t="s">
        <v>135</v>
      </c>
      <c r="B4" s="22">
        <v>0</v>
      </c>
    </row>
    <row r="5" spans="1:2">
      <c r="A5" s="26" t="s">
        <v>136</v>
      </c>
      <c r="B5" s="22">
        <v>0</v>
      </c>
    </row>
    <row r="6" spans="1:2">
      <c r="A6" s="26" t="s">
        <v>138</v>
      </c>
      <c r="B6" s="22">
        <v>0</v>
      </c>
    </row>
    <row r="7" spans="1:2">
      <c r="A7" s="26" t="s">
        <v>139</v>
      </c>
      <c r="B7" s="22">
        <v>0</v>
      </c>
    </row>
    <row r="8" spans="1:2">
      <c r="A8" s="26" t="s">
        <v>140</v>
      </c>
      <c r="B8" s="22">
        <v>0</v>
      </c>
    </row>
    <row r="9" spans="1:2">
      <c r="A9" s="26" t="s">
        <v>142</v>
      </c>
      <c r="B9" s="22">
        <v>0</v>
      </c>
    </row>
    <row r="10" spans="1:2">
      <c r="A10" s="26" t="s">
        <v>143</v>
      </c>
      <c r="B10" s="23">
        <v>0</v>
      </c>
    </row>
    <row r="11" spans="1:2">
      <c r="A11" s="26" t="s">
        <v>144</v>
      </c>
      <c r="B11" s="23">
        <v>0</v>
      </c>
    </row>
    <row r="12" spans="1:2">
      <c r="A12" s="26" t="s">
        <v>288</v>
      </c>
      <c r="B12" s="22">
        <v>34.010677365252825</v>
      </c>
    </row>
    <row r="13" spans="1:2">
      <c r="A13" s="26" t="s">
        <v>269</v>
      </c>
      <c r="B13" s="22">
        <v>36.295519906514102</v>
      </c>
    </row>
    <row r="14" spans="1:2">
      <c r="A14" s="26" t="s">
        <v>286</v>
      </c>
      <c r="B14" s="22">
        <v>42.60824837502912</v>
      </c>
    </row>
    <row r="15" spans="1:2">
      <c r="A15" s="26" t="s">
        <v>163</v>
      </c>
      <c r="B15" s="22">
        <v>53.366538726380242</v>
      </c>
    </row>
    <row r="16" spans="1:2">
      <c r="A16" s="31" t="s">
        <v>213</v>
      </c>
      <c r="B16" s="22">
        <v>56.952522105129958</v>
      </c>
    </row>
    <row r="17" spans="1:2" ht="24">
      <c r="A17" s="26" t="s">
        <v>130</v>
      </c>
      <c r="B17" s="22">
        <v>62.50839378133707</v>
      </c>
    </row>
    <row r="18" spans="1:2" ht="24">
      <c r="A18" s="26" t="s">
        <v>151</v>
      </c>
      <c r="B18" s="22">
        <v>67.309736763079556</v>
      </c>
    </row>
    <row r="19" spans="1:2">
      <c r="A19" s="26" t="s">
        <v>279</v>
      </c>
      <c r="B19" s="22">
        <v>69.24065764570814</v>
      </c>
    </row>
    <row r="20" spans="1:2">
      <c r="A20" s="26" t="s">
        <v>245</v>
      </c>
      <c r="B20" s="22">
        <v>68.0778281071468</v>
      </c>
    </row>
    <row r="21" spans="1:2">
      <c r="A21" s="30" t="s">
        <v>155</v>
      </c>
      <c r="B21" s="22">
        <v>69.402198793449259</v>
      </c>
    </row>
    <row r="22" spans="1:2">
      <c r="A22" s="26" t="s">
        <v>160</v>
      </c>
      <c r="B22" s="22">
        <v>70.740924646183174</v>
      </c>
    </row>
    <row r="23" spans="1:2">
      <c r="A23" s="26" t="s">
        <v>131</v>
      </c>
      <c r="B23" s="22">
        <v>73.232765191781795</v>
      </c>
    </row>
    <row r="24" spans="1:2">
      <c r="A24" s="26" t="s">
        <v>285</v>
      </c>
      <c r="B24" s="22">
        <v>75.089295437636707</v>
      </c>
    </row>
    <row r="25" spans="1:2">
      <c r="A25" s="26" t="s">
        <v>132</v>
      </c>
      <c r="B25" s="22">
        <v>76.396600000000007</v>
      </c>
    </row>
    <row r="26" spans="1:2">
      <c r="A26" s="26" t="s">
        <v>141</v>
      </c>
      <c r="B26" s="22">
        <v>77.970451644193176</v>
      </c>
    </row>
    <row r="27" spans="1:2">
      <c r="A27" s="26" t="s">
        <v>247</v>
      </c>
      <c r="B27" s="22">
        <v>78.213257725319792</v>
      </c>
    </row>
    <row r="28" spans="1:2">
      <c r="A28" s="26" t="s">
        <v>159</v>
      </c>
      <c r="B28" s="22">
        <v>79.684049899903926</v>
      </c>
    </row>
    <row r="29" spans="1:2">
      <c r="A29" s="31" t="s">
        <v>147</v>
      </c>
      <c r="B29" s="22">
        <v>80.113133720916792</v>
      </c>
    </row>
    <row r="30" spans="1:2">
      <c r="A30" s="26" t="s">
        <v>287</v>
      </c>
      <c r="B30" s="22">
        <v>80.800000000000011</v>
      </c>
    </row>
    <row r="31" spans="1:2">
      <c r="A31" s="26" t="s">
        <v>274</v>
      </c>
      <c r="B31" s="22">
        <v>82</v>
      </c>
    </row>
    <row r="32" spans="1:2">
      <c r="A32" s="26" t="s">
        <v>284</v>
      </c>
      <c r="B32" s="22">
        <v>83</v>
      </c>
    </row>
    <row r="33" spans="1:13">
      <c r="A33" s="26" t="s">
        <v>275</v>
      </c>
      <c r="B33" s="23">
        <v>85.3</v>
      </c>
    </row>
    <row r="34" spans="1:13">
      <c r="A34" s="26" t="s">
        <v>276</v>
      </c>
      <c r="B34" s="22">
        <v>88.160567171688456</v>
      </c>
    </row>
    <row r="35" spans="1:13" ht="24">
      <c r="A35" s="26" t="s">
        <v>133</v>
      </c>
      <c r="B35" s="22">
        <v>88.545724548583678</v>
      </c>
    </row>
    <row r="36" spans="1:13">
      <c r="A36" s="26" t="s">
        <v>145</v>
      </c>
      <c r="B36" s="22">
        <v>89.114847922739642</v>
      </c>
    </row>
    <row r="37" spans="1:13">
      <c r="A37" s="26" t="s">
        <v>137</v>
      </c>
      <c r="B37" s="22">
        <v>89.590865497164344</v>
      </c>
    </row>
    <row r="38" spans="1:13">
      <c r="A38" s="26" t="s">
        <v>270</v>
      </c>
      <c r="B38" s="22">
        <v>89.581492848500503</v>
      </c>
    </row>
    <row r="39" spans="1:13">
      <c r="A39" s="26" t="s">
        <v>283</v>
      </c>
      <c r="B39" s="22">
        <v>92</v>
      </c>
    </row>
    <row r="40" spans="1:13">
      <c r="A40" s="26" t="s">
        <v>161</v>
      </c>
      <c r="B40" s="22">
        <v>94.4167666425503</v>
      </c>
    </row>
    <row r="41" spans="1:13">
      <c r="A41" s="26" t="s">
        <v>277</v>
      </c>
      <c r="B41" s="22">
        <v>98.840969817552704</v>
      </c>
    </row>
    <row r="42" spans="1:13">
      <c r="A42" s="26" t="s">
        <v>272</v>
      </c>
      <c r="B42" s="22">
        <v>97.285773483303643</v>
      </c>
    </row>
    <row r="43" spans="1:13">
      <c r="A43" s="26" t="s">
        <v>162</v>
      </c>
      <c r="B43" s="22">
        <v>98.410742773860122</v>
      </c>
    </row>
    <row r="44" spans="1:13">
      <c r="A44" s="26" t="s">
        <v>273</v>
      </c>
      <c r="B44" s="22">
        <v>100</v>
      </c>
    </row>
    <row r="45" spans="1:13">
      <c r="A45" s="10"/>
      <c r="B45" s="10"/>
    </row>
    <row r="46" spans="1:13">
      <c r="A46" s="136" t="s">
        <v>251</v>
      </c>
      <c r="B46" s="147">
        <v>13</v>
      </c>
    </row>
    <row r="47" spans="1:13" ht="24">
      <c r="A47" s="137" t="s">
        <v>250</v>
      </c>
      <c r="B47" s="147">
        <v>33</v>
      </c>
    </row>
    <row r="48" spans="1:13" ht="45" customHeight="1">
      <c r="A48" s="206" t="s">
        <v>297</v>
      </c>
      <c r="B48" s="196"/>
      <c r="C48" s="196"/>
      <c r="D48" s="196"/>
      <c r="E48" s="196"/>
      <c r="F48" s="196"/>
      <c r="G48" s="196"/>
      <c r="H48" s="196"/>
      <c r="I48" s="196"/>
      <c r="J48" s="196"/>
      <c r="K48" s="207"/>
      <c r="L48" s="207"/>
      <c r="M48" s="207"/>
    </row>
  </sheetData>
  <mergeCells count="1">
    <mergeCell ref="A48:M48"/>
  </mergeCells>
  <phoneticPr fontId="13" type="noConversion"/>
  <printOptions horizontalCentered="1" verticalCentered="1"/>
  <pageMargins left="0.55000000000000004" right="0" top="1" bottom="0.6100000000000001" header="0.5" footer="0.5"/>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K36"/>
  <sheetViews>
    <sheetView workbookViewId="0">
      <selection activeCell="N7" sqref="N7"/>
    </sheetView>
  </sheetViews>
  <sheetFormatPr baseColWidth="10" defaultRowHeight="13"/>
  <cols>
    <col min="1" max="1" width="10.7109375" style="194"/>
    <col min="2" max="2" width="13.5703125" customWidth="1"/>
  </cols>
  <sheetData>
    <row r="1" spans="1:2" ht="24">
      <c r="A1" s="7" t="s">
        <v>167</v>
      </c>
      <c r="B1" s="7" t="s">
        <v>320</v>
      </c>
    </row>
    <row r="2" spans="1:2" ht="14">
      <c r="A2" s="193" t="s">
        <v>310</v>
      </c>
      <c r="B2" s="192">
        <v>0.13454862963835401</v>
      </c>
    </row>
    <row r="3" spans="1:2" ht="14">
      <c r="A3" s="193" t="s">
        <v>239</v>
      </c>
      <c r="B3" s="192">
        <v>0.15073809092194801</v>
      </c>
    </row>
    <row r="4" spans="1:2" ht="14">
      <c r="A4" s="193" t="s">
        <v>6</v>
      </c>
      <c r="B4" s="192">
        <v>0.194975141754234</v>
      </c>
    </row>
    <row r="5" spans="1:2" ht="14">
      <c r="A5" s="193" t="s">
        <v>240</v>
      </c>
      <c r="B5" s="192">
        <v>0.21785398073060999</v>
      </c>
    </row>
    <row r="6" spans="1:2" ht="14">
      <c r="A6" s="193" t="s">
        <v>299</v>
      </c>
      <c r="B6" s="192">
        <v>0.26897453118381398</v>
      </c>
    </row>
    <row r="7" spans="1:2" ht="14">
      <c r="A7" s="193" t="s">
        <v>309</v>
      </c>
      <c r="B7" s="192">
        <v>0.28000000000000003</v>
      </c>
    </row>
    <row r="8" spans="1:2" ht="14">
      <c r="A8" s="193" t="s">
        <v>298</v>
      </c>
      <c r="B8" s="192">
        <v>0.33724478466920998</v>
      </c>
    </row>
    <row r="9" spans="1:2" ht="14">
      <c r="A9" s="193" t="s">
        <v>242</v>
      </c>
      <c r="B9" s="192">
        <v>0.39376848453485402</v>
      </c>
    </row>
    <row r="10" spans="1:2" ht="14">
      <c r="A10" s="193" t="s">
        <v>303</v>
      </c>
      <c r="B10" s="192">
        <v>0.40618987830078501</v>
      </c>
    </row>
    <row r="11" spans="1:2" ht="14">
      <c r="A11" s="193" t="s">
        <v>238</v>
      </c>
      <c r="B11" s="192">
        <v>0.40829671829031999</v>
      </c>
    </row>
    <row r="12" spans="1:2" ht="14">
      <c r="A12" s="193" t="s">
        <v>236</v>
      </c>
      <c r="B12" s="192">
        <v>0.47611664040438101</v>
      </c>
    </row>
    <row r="13" spans="1:2" ht="14">
      <c r="A13" s="193" t="s">
        <v>318</v>
      </c>
      <c r="B13" s="192">
        <v>0.47731005362359502</v>
      </c>
    </row>
    <row r="14" spans="1:2" ht="14">
      <c r="A14" s="193" t="s">
        <v>302</v>
      </c>
      <c r="B14" s="192">
        <v>0.52932691944631105</v>
      </c>
    </row>
    <row r="15" spans="1:2" ht="14">
      <c r="A15" s="193" t="s">
        <v>314</v>
      </c>
      <c r="B15" s="192">
        <v>0.54</v>
      </c>
    </row>
    <row r="16" spans="1:2" ht="14">
      <c r="A16" s="193" t="s">
        <v>313</v>
      </c>
      <c r="B16" s="192">
        <v>0.54490285510090597</v>
      </c>
    </row>
    <row r="17" spans="1:2" ht="14">
      <c r="A17" s="193" t="s">
        <v>244</v>
      </c>
      <c r="B17" s="192">
        <v>0.54859289917534204</v>
      </c>
    </row>
    <row r="18" spans="1:2" ht="14">
      <c r="A18" s="193" t="s">
        <v>316</v>
      </c>
      <c r="B18" s="192">
        <v>0.57478499999999999</v>
      </c>
    </row>
    <row r="19" spans="1:2" ht="14">
      <c r="A19" s="193" t="s">
        <v>312</v>
      </c>
      <c r="B19" s="192">
        <v>0.60190299999999997</v>
      </c>
    </row>
    <row r="20" spans="1:2" ht="14">
      <c r="A20" s="193" t="s">
        <v>300</v>
      </c>
      <c r="B20" s="192">
        <v>0.621</v>
      </c>
    </row>
    <row r="21" spans="1:2" ht="14">
      <c r="A21" s="193" t="s">
        <v>319</v>
      </c>
      <c r="B21" s="192">
        <v>0.65</v>
      </c>
    </row>
    <row r="22" spans="1:2" ht="14">
      <c r="A22" s="193" t="s">
        <v>301</v>
      </c>
      <c r="B22" s="192">
        <v>0.65434176802107602</v>
      </c>
    </row>
    <row r="23" spans="1:2" ht="14">
      <c r="A23" s="193" t="s">
        <v>315</v>
      </c>
      <c r="B23" s="192">
        <v>0.70483156899999999</v>
      </c>
    </row>
    <row r="24" spans="1:2" ht="14">
      <c r="A24" s="193" t="s">
        <v>200</v>
      </c>
      <c r="B24" s="192">
        <v>0.71</v>
      </c>
    </row>
    <row r="25" spans="1:2" ht="14">
      <c r="A25" s="193" t="s">
        <v>241</v>
      </c>
      <c r="B25" s="192">
        <v>0.78144511178249099</v>
      </c>
    </row>
    <row r="26" spans="1:2" ht="14">
      <c r="A26" s="193" t="s">
        <v>306</v>
      </c>
      <c r="B26" s="192">
        <v>0.82486241563103901</v>
      </c>
    </row>
    <row r="27" spans="1:2" ht="14">
      <c r="A27" s="193" t="s">
        <v>243</v>
      </c>
      <c r="B27" s="192">
        <v>0.85</v>
      </c>
    </row>
    <row r="28" spans="1:2" ht="14">
      <c r="A28" s="193" t="s">
        <v>305</v>
      </c>
      <c r="B28" s="192">
        <v>0.85473677558401895</v>
      </c>
    </row>
    <row r="29" spans="1:2" ht="14">
      <c r="A29" s="193" t="s">
        <v>311</v>
      </c>
      <c r="B29" s="192">
        <v>0.86138315154355805</v>
      </c>
    </row>
    <row r="30" spans="1:2" ht="14">
      <c r="A30" s="193" t="s">
        <v>237</v>
      </c>
      <c r="B30" s="192">
        <v>0.96197805526195901</v>
      </c>
    </row>
    <row r="31" spans="1:2" ht="14">
      <c r="A31" s="193" t="s">
        <v>304</v>
      </c>
      <c r="B31" s="192">
        <v>0.96562960230622397</v>
      </c>
    </row>
    <row r="32" spans="1:2" ht="14">
      <c r="A32" s="193" t="s">
        <v>308</v>
      </c>
      <c r="B32" s="192">
        <v>0.98214989829296795</v>
      </c>
    </row>
    <row r="33" spans="1:11" ht="14">
      <c r="A33" s="193" t="s">
        <v>317</v>
      </c>
      <c r="B33" s="192">
        <v>0.98484765850042899</v>
      </c>
    </row>
    <row r="34" spans="1:11" ht="14">
      <c r="A34" s="193" t="s">
        <v>307</v>
      </c>
      <c r="B34" s="192">
        <v>0.99439537668144395</v>
      </c>
    </row>
    <row r="36" spans="1:11" ht="30" customHeight="1">
      <c r="A36" s="208" t="s">
        <v>294</v>
      </c>
      <c r="B36" s="196"/>
      <c r="C36" s="196"/>
      <c r="D36" s="196"/>
      <c r="E36" s="196"/>
      <c r="F36" s="196"/>
      <c r="G36" s="196"/>
      <c r="H36" s="196"/>
      <c r="I36" s="196"/>
      <c r="J36" s="196"/>
      <c r="K36" s="196"/>
    </row>
  </sheetData>
  <mergeCells count="1">
    <mergeCell ref="A36:K36"/>
  </mergeCells>
  <phoneticPr fontId="13" type="noConversion"/>
  <printOptions horizontalCentered="1" verticalCentered="1"/>
  <pageMargins left="0.75000000000000011" right="0.75000000000000011" top="1" bottom="1" header="0.5" footer="0.5"/>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2:M48"/>
  <sheetViews>
    <sheetView workbookViewId="0">
      <selection activeCell="D61" sqref="D61"/>
    </sheetView>
  </sheetViews>
  <sheetFormatPr baseColWidth="10" defaultRowHeight="13"/>
  <cols>
    <col min="1" max="1" width="10.7109375" style="10"/>
  </cols>
  <sheetData>
    <row r="2" spans="1:2" ht="24">
      <c r="A2" s="27" t="s">
        <v>167</v>
      </c>
      <c r="B2" s="7" t="s">
        <v>265</v>
      </c>
    </row>
    <row r="3" spans="1:2">
      <c r="A3" s="138" t="s">
        <v>140</v>
      </c>
      <c r="B3" s="17">
        <v>10.718</v>
      </c>
    </row>
    <row r="4" spans="1:2">
      <c r="A4" s="138" t="s">
        <v>144</v>
      </c>
      <c r="B4" s="17">
        <v>11.558999999999999</v>
      </c>
    </row>
    <row r="5" spans="1:2">
      <c r="A5" s="138" t="s">
        <v>135</v>
      </c>
      <c r="B5" s="19">
        <v>13.959</v>
      </c>
    </row>
    <row r="6" spans="1:2">
      <c r="A6" s="138" t="s">
        <v>163</v>
      </c>
      <c r="B6" s="8">
        <v>18.399999999999999</v>
      </c>
    </row>
    <row r="7" spans="1:2">
      <c r="A7" s="138" t="s">
        <v>67</v>
      </c>
      <c r="B7" s="8">
        <v>20.100000000000001</v>
      </c>
    </row>
    <row r="8" spans="1:2">
      <c r="A8" s="139" t="s">
        <v>68</v>
      </c>
      <c r="B8" s="12">
        <v>20.5</v>
      </c>
    </row>
    <row r="9" spans="1:2" ht="24">
      <c r="A9" s="138" t="s">
        <v>130</v>
      </c>
      <c r="B9" s="8">
        <v>22.3</v>
      </c>
    </row>
    <row r="10" spans="1:2">
      <c r="A10" s="140" t="s">
        <v>69</v>
      </c>
      <c r="B10" s="12">
        <v>22.4</v>
      </c>
    </row>
    <row r="11" spans="1:2">
      <c r="A11" s="138" t="s">
        <v>212</v>
      </c>
      <c r="B11" s="19">
        <v>23.643000000000001</v>
      </c>
    </row>
    <row r="12" spans="1:2">
      <c r="A12" s="138" t="s">
        <v>246</v>
      </c>
      <c r="B12" s="6">
        <v>25</v>
      </c>
    </row>
    <row r="13" spans="1:2">
      <c r="A13" s="138" t="s">
        <v>136</v>
      </c>
      <c r="B13" s="19">
        <v>25.331</v>
      </c>
    </row>
    <row r="14" spans="1:2">
      <c r="A14" s="138" t="s">
        <v>159</v>
      </c>
      <c r="B14" s="19">
        <v>26.163</v>
      </c>
    </row>
    <row r="15" spans="1:2">
      <c r="A15" s="138" t="s">
        <v>160</v>
      </c>
      <c r="B15" s="19">
        <v>27.277000000000001</v>
      </c>
    </row>
    <row r="16" spans="1:2">
      <c r="A16" s="138" t="s">
        <v>145</v>
      </c>
      <c r="B16" s="6">
        <v>27.4</v>
      </c>
    </row>
    <row r="17" spans="1:2">
      <c r="A17" s="138" t="s">
        <v>131</v>
      </c>
      <c r="B17" s="8">
        <v>27.6</v>
      </c>
    </row>
    <row r="18" spans="1:2">
      <c r="A18" s="138" t="s">
        <v>44</v>
      </c>
      <c r="B18" s="6">
        <v>27.7</v>
      </c>
    </row>
    <row r="19" spans="1:2">
      <c r="A19" s="138" t="s">
        <v>276</v>
      </c>
      <c r="B19" s="6">
        <v>27.7</v>
      </c>
    </row>
    <row r="20" spans="1:2">
      <c r="A20" s="138" t="s">
        <v>134</v>
      </c>
      <c r="B20" s="19">
        <v>27.657</v>
      </c>
    </row>
    <row r="21" spans="1:2">
      <c r="A21" s="140" t="s">
        <v>45</v>
      </c>
      <c r="B21" s="12">
        <v>28.4</v>
      </c>
    </row>
    <row r="22" spans="1:2" ht="24">
      <c r="A22" s="138" t="s">
        <v>151</v>
      </c>
      <c r="B22" s="6">
        <v>28.4</v>
      </c>
    </row>
    <row r="23" spans="1:2">
      <c r="A23" s="138" t="s">
        <v>138</v>
      </c>
      <c r="B23" s="19">
        <v>28.516999999999999</v>
      </c>
    </row>
    <row r="24" spans="1:2">
      <c r="A24" s="138" t="s">
        <v>288</v>
      </c>
      <c r="B24" s="6">
        <v>28.7</v>
      </c>
    </row>
    <row r="25" spans="1:2">
      <c r="A25" s="138" t="s">
        <v>284</v>
      </c>
      <c r="B25" s="6">
        <v>29.3</v>
      </c>
    </row>
    <row r="26" spans="1:2">
      <c r="A26" s="138" t="s">
        <v>272</v>
      </c>
      <c r="B26" s="6">
        <v>29.9</v>
      </c>
    </row>
    <row r="27" spans="1:2">
      <c r="A27" s="138" t="s">
        <v>46</v>
      </c>
      <c r="B27" s="6">
        <v>31.1</v>
      </c>
    </row>
    <row r="28" spans="1:2">
      <c r="A28" s="138" t="s">
        <v>275</v>
      </c>
      <c r="B28" s="19">
        <v>31.431000000000001</v>
      </c>
    </row>
    <row r="29" spans="1:2">
      <c r="A29" s="138" t="s">
        <v>142</v>
      </c>
      <c r="B29" s="19">
        <v>31.6</v>
      </c>
    </row>
    <row r="30" spans="1:2">
      <c r="A30" s="138" t="s">
        <v>285</v>
      </c>
      <c r="B30" s="6">
        <v>32.299999999999997</v>
      </c>
    </row>
    <row r="31" spans="1:2">
      <c r="A31" s="138" t="s">
        <v>132</v>
      </c>
      <c r="B31" s="6">
        <v>33.5</v>
      </c>
    </row>
    <row r="32" spans="1:2">
      <c r="A32" s="138" t="s">
        <v>161</v>
      </c>
      <c r="B32" s="6">
        <v>34</v>
      </c>
    </row>
    <row r="33" spans="1:13">
      <c r="A33" s="141" t="s">
        <v>274</v>
      </c>
      <c r="B33" s="142">
        <v>35.366</v>
      </c>
    </row>
    <row r="34" spans="1:13">
      <c r="A34" s="138" t="s">
        <v>249</v>
      </c>
      <c r="B34" s="6">
        <v>35.6</v>
      </c>
    </row>
    <row r="35" spans="1:13">
      <c r="A35" s="138" t="s">
        <v>277</v>
      </c>
      <c r="B35" s="6">
        <v>35.799999999999997</v>
      </c>
    </row>
    <row r="36" spans="1:13">
      <c r="A36" s="138" t="s">
        <v>287</v>
      </c>
      <c r="B36" s="6">
        <v>36.6</v>
      </c>
    </row>
    <row r="37" spans="1:13" ht="24">
      <c r="A37" s="138" t="s">
        <v>133</v>
      </c>
      <c r="B37" s="6">
        <v>36.799999999999997</v>
      </c>
    </row>
    <row r="38" spans="1:13">
      <c r="A38" s="138" t="s">
        <v>137</v>
      </c>
      <c r="B38" s="19">
        <v>36.822000000000003</v>
      </c>
    </row>
    <row r="39" spans="1:13">
      <c r="A39" s="138" t="s">
        <v>139</v>
      </c>
      <c r="B39" s="19">
        <v>38.033000000000001</v>
      </c>
    </row>
    <row r="40" spans="1:13">
      <c r="A40" s="138" t="s">
        <v>141</v>
      </c>
      <c r="B40" s="19">
        <v>38.652999999999999</v>
      </c>
    </row>
    <row r="41" spans="1:13">
      <c r="A41" s="138" t="s">
        <v>286</v>
      </c>
      <c r="B41" s="6">
        <v>39.6</v>
      </c>
    </row>
    <row r="42" spans="1:13">
      <c r="A42" s="138" t="s">
        <v>283</v>
      </c>
      <c r="B42" s="6">
        <v>42.3</v>
      </c>
    </row>
    <row r="43" spans="1:13">
      <c r="A43" s="138" t="s">
        <v>162</v>
      </c>
      <c r="B43" s="6">
        <v>42.5</v>
      </c>
    </row>
    <row r="44" spans="1:13">
      <c r="A44" s="138" t="s">
        <v>143</v>
      </c>
      <c r="B44" s="19">
        <v>48.892000000000003</v>
      </c>
    </row>
    <row r="45" spans="1:13">
      <c r="A45" s="143"/>
      <c r="B45" s="143"/>
    </row>
    <row r="46" spans="1:13">
      <c r="A46" s="144" t="s">
        <v>47</v>
      </c>
      <c r="B46" s="145">
        <v>12</v>
      </c>
    </row>
    <row r="47" spans="1:13">
      <c r="A47" s="146" t="s">
        <v>48</v>
      </c>
      <c r="B47" s="135">
        <v>39</v>
      </c>
    </row>
    <row r="48" spans="1:13" ht="33" customHeight="1">
      <c r="A48" s="205" t="s">
        <v>225</v>
      </c>
      <c r="B48" s="205"/>
      <c r="C48" s="205"/>
      <c r="D48" s="205"/>
      <c r="E48" s="205"/>
      <c r="F48" s="205"/>
      <c r="G48" s="205"/>
      <c r="H48" s="205"/>
      <c r="I48" s="205"/>
      <c r="J48" s="205"/>
      <c r="K48" s="205"/>
      <c r="L48" s="205"/>
      <c r="M48" s="205"/>
    </row>
  </sheetData>
  <sheetCalcPr fullCalcOnLoad="1"/>
  <mergeCells count="1">
    <mergeCell ref="A48:M48"/>
  </mergeCells>
  <phoneticPr fontId="13" type="noConversion"/>
  <printOptions horizontalCentered="1" verticalCentered="1"/>
  <pageMargins left="0.75000000000000011" right="0.35629921259842523" top="1" bottom="1" header="0.5" footer="0.5"/>
  <drawing r:id="rId1"/>
  <legacyDrawing r:id="rId2"/>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2:M48"/>
  <sheetViews>
    <sheetView workbookViewId="0">
      <selection activeCell="L65" sqref="L65"/>
    </sheetView>
  </sheetViews>
  <sheetFormatPr baseColWidth="10" defaultRowHeight="13"/>
  <sheetData>
    <row r="2" spans="1:2" ht="36">
      <c r="A2" s="27" t="s">
        <v>148</v>
      </c>
      <c r="B2" s="27" t="s">
        <v>252</v>
      </c>
    </row>
    <row r="3" spans="1:2">
      <c r="A3" s="30" t="s">
        <v>253</v>
      </c>
      <c r="B3" s="18">
        <v>0</v>
      </c>
    </row>
    <row r="4" spans="1:2">
      <c r="A4" s="30" t="s">
        <v>290</v>
      </c>
      <c r="B4" s="18">
        <v>0</v>
      </c>
    </row>
    <row r="5" spans="1:2">
      <c r="A5" s="26" t="s">
        <v>288</v>
      </c>
      <c r="B5" s="3">
        <v>0</v>
      </c>
    </row>
    <row r="6" spans="1:2">
      <c r="A6" s="26" t="s">
        <v>134</v>
      </c>
      <c r="B6" s="3">
        <v>0</v>
      </c>
    </row>
    <row r="7" spans="1:2">
      <c r="A7" s="26" t="s">
        <v>135</v>
      </c>
      <c r="B7" s="3">
        <v>0</v>
      </c>
    </row>
    <row r="8" spans="1:2">
      <c r="A8" s="26" t="s">
        <v>140</v>
      </c>
      <c r="B8" s="3">
        <v>0</v>
      </c>
    </row>
    <row r="9" spans="1:2">
      <c r="A9" s="26" t="s">
        <v>141</v>
      </c>
      <c r="B9" s="3">
        <v>0</v>
      </c>
    </row>
    <row r="10" spans="1:2">
      <c r="A10" s="26" t="s">
        <v>137</v>
      </c>
      <c r="B10" s="3">
        <v>0</v>
      </c>
    </row>
    <row r="11" spans="1:2">
      <c r="A11" s="26" t="s">
        <v>144</v>
      </c>
      <c r="B11" s="3">
        <v>0.1</v>
      </c>
    </row>
    <row r="12" spans="1:2">
      <c r="A12" s="26" t="s">
        <v>278</v>
      </c>
      <c r="B12" s="3">
        <v>0.1</v>
      </c>
    </row>
    <row r="13" spans="1:2">
      <c r="A13" s="26" t="s">
        <v>254</v>
      </c>
      <c r="B13" s="3">
        <v>0.3</v>
      </c>
    </row>
    <row r="14" spans="1:2">
      <c r="A14" s="26" t="s">
        <v>136</v>
      </c>
      <c r="B14" s="3">
        <v>0.8</v>
      </c>
    </row>
    <row r="15" spans="1:2">
      <c r="A15" s="30" t="s">
        <v>194</v>
      </c>
      <c r="B15" s="3">
        <v>0.9</v>
      </c>
    </row>
    <row r="16" spans="1:2">
      <c r="A16" s="26" t="s">
        <v>276</v>
      </c>
      <c r="B16" s="3">
        <v>1</v>
      </c>
    </row>
    <row r="17" spans="1:2">
      <c r="A17" s="26" t="s">
        <v>163</v>
      </c>
      <c r="B17" s="3">
        <v>1</v>
      </c>
    </row>
    <row r="18" spans="1:2">
      <c r="A18" s="26" t="s">
        <v>142</v>
      </c>
      <c r="B18" s="3">
        <v>1.2</v>
      </c>
    </row>
    <row r="19" spans="1:2">
      <c r="A19" s="26" t="s">
        <v>255</v>
      </c>
      <c r="B19" s="3">
        <v>1.3</v>
      </c>
    </row>
    <row r="20" spans="1:2">
      <c r="A20" s="26" t="s">
        <v>283</v>
      </c>
      <c r="B20" s="3">
        <v>1.4</v>
      </c>
    </row>
    <row r="21" spans="1:2" ht="24">
      <c r="A21" s="26" t="s">
        <v>151</v>
      </c>
      <c r="B21" s="3">
        <v>1.5</v>
      </c>
    </row>
    <row r="22" spans="1:2">
      <c r="A22" s="26" t="s">
        <v>284</v>
      </c>
      <c r="B22" s="3">
        <v>1.5</v>
      </c>
    </row>
    <row r="23" spans="1:2">
      <c r="A23" s="26" t="s">
        <v>159</v>
      </c>
      <c r="B23" s="3">
        <v>1.7</v>
      </c>
    </row>
    <row r="24" spans="1:2" ht="24">
      <c r="A24" s="26" t="s">
        <v>133</v>
      </c>
      <c r="B24" s="3">
        <v>2</v>
      </c>
    </row>
    <row r="25" spans="1:2" ht="24">
      <c r="A25" s="26" t="s">
        <v>130</v>
      </c>
      <c r="B25" s="3">
        <v>2.1</v>
      </c>
    </row>
    <row r="26" spans="1:2">
      <c r="A26" s="26" t="s">
        <v>208</v>
      </c>
      <c r="B26" s="3">
        <v>2.5</v>
      </c>
    </row>
    <row r="27" spans="1:2">
      <c r="A27" s="26" t="s">
        <v>256</v>
      </c>
      <c r="B27" s="148">
        <v>2.7</v>
      </c>
    </row>
    <row r="28" spans="1:2">
      <c r="A28" s="26" t="s">
        <v>286</v>
      </c>
      <c r="B28" s="3">
        <v>2.9</v>
      </c>
    </row>
    <row r="29" spans="1:2">
      <c r="A29" s="26" t="s">
        <v>131</v>
      </c>
      <c r="B29" s="3">
        <v>3</v>
      </c>
    </row>
    <row r="30" spans="1:2">
      <c r="A30" s="26" t="s">
        <v>289</v>
      </c>
      <c r="B30" s="3">
        <v>3.3</v>
      </c>
    </row>
    <row r="31" spans="1:2">
      <c r="A31" s="26" t="s">
        <v>274</v>
      </c>
      <c r="B31" s="3">
        <v>3.8</v>
      </c>
    </row>
    <row r="32" spans="1:2">
      <c r="A32" s="26" t="s">
        <v>277</v>
      </c>
      <c r="B32" s="3">
        <v>5</v>
      </c>
    </row>
    <row r="33" spans="1:13">
      <c r="A33" s="26" t="s">
        <v>160</v>
      </c>
      <c r="B33" s="3">
        <v>5.6</v>
      </c>
    </row>
    <row r="34" spans="1:13">
      <c r="A34" s="26" t="s">
        <v>287</v>
      </c>
      <c r="B34" s="3">
        <v>5.6</v>
      </c>
    </row>
    <row r="35" spans="1:13">
      <c r="A35" s="26" t="s">
        <v>143</v>
      </c>
      <c r="B35" s="3">
        <v>5.6</v>
      </c>
    </row>
    <row r="36" spans="1:13">
      <c r="A36" s="26" t="s">
        <v>145</v>
      </c>
      <c r="B36" s="3">
        <v>6.1</v>
      </c>
    </row>
    <row r="37" spans="1:13">
      <c r="A37" s="26" t="s">
        <v>275</v>
      </c>
      <c r="B37" s="3">
        <v>6.4</v>
      </c>
    </row>
    <row r="38" spans="1:13">
      <c r="A38" s="26" t="s">
        <v>285</v>
      </c>
      <c r="B38" s="3">
        <v>6.6</v>
      </c>
    </row>
    <row r="39" spans="1:13">
      <c r="A39" s="26" t="s">
        <v>162</v>
      </c>
      <c r="B39" s="3">
        <v>6.8</v>
      </c>
    </row>
    <row r="40" spans="1:13">
      <c r="A40" s="26" t="s">
        <v>292</v>
      </c>
      <c r="B40" s="3">
        <v>9.8000000000000007</v>
      </c>
    </row>
    <row r="41" spans="1:13">
      <c r="A41" s="26" t="s">
        <v>268</v>
      </c>
      <c r="B41" s="3">
        <v>10</v>
      </c>
    </row>
    <row r="42" spans="1:13">
      <c r="A42" s="26" t="s">
        <v>132</v>
      </c>
      <c r="B42" s="3">
        <v>11.2</v>
      </c>
    </row>
    <row r="43" spans="1:13">
      <c r="A43" s="26" t="s">
        <v>138</v>
      </c>
      <c r="B43" s="3">
        <v>19.7</v>
      </c>
    </row>
    <row r="44" spans="1:13">
      <c r="A44" s="26" t="s">
        <v>139</v>
      </c>
      <c r="B44" s="3">
        <v>34.1</v>
      </c>
    </row>
    <row r="45" spans="1:13">
      <c r="A45" s="10"/>
      <c r="B45" s="10"/>
    </row>
    <row r="46" spans="1:13">
      <c r="A46" s="149" t="s">
        <v>258</v>
      </c>
      <c r="B46" s="150">
        <v>13</v>
      </c>
    </row>
    <row r="47" spans="1:13" ht="24">
      <c r="A47" s="137" t="s">
        <v>257</v>
      </c>
      <c r="B47" s="150">
        <v>29</v>
      </c>
    </row>
    <row r="48" spans="1:13" ht="29" customHeight="1">
      <c r="A48" s="196" t="s">
        <v>42</v>
      </c>
      <c r="B48" s="196"/>
      <c r="C48" s="196"/>
      <c r="D48" s="196"/>
      <c r="E48" s="196"/>
      <c r="F48" s="196"/>
      <c r="G48" s="196"/>
      <c r="H48" s="196"/>
      <c r="I48" s="196"/>
      <c r="J48" s="196"/>
      <c r="K48" s="196"/>
      <c r="L48" s="196"/>
      <c r="M48" s="196"/>
    </row>
  </sheetData>
  <mergeCells count="1">
    <mergeCell ref="A48:M48"/>
  </mergeCells>
  <phoneticPr fontId="13" type="noConversion"/>
  <printOptions horizontalCentered="1" verticalCentered="1"/>
  <pageMargins left="0.75000000000000011" right="0.75000000000000011" top="1" bottom="1" header="0.5" footer="0.5"/>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2:K47"/>
  <sheetViews>
    <sheetView workbookViewId="0">
      <selection activeCell="P39" sqref="P39"/>
    </sheetView>
  </sheetViews>
  <sheetFormatPr baseColWidth="10" defaultRowHeight="13"/>
  <sheetData>
    <row r="2" spans="1:2" ht="48">
      <c r="A2" s="7" t="s">
        <v>167</v>
      </c>
      <c r="B2" s="7" t="s">
        <v>211</v>
      </c>
    </row>
    <row r="3" spans="1:2">
      <c r="A3" s="30" t="s">
        <v>155</v>
      </c>
      <c r="B3" s="46">
        <v>0</v>
      </c>
    </row>
    <row r="4" spans="1:2">
      <c r="A4" s="31" t="s">
        <v>146</v>
      </c>
      <c r="B4" s="46">
        <v>0</v>
      </c>
    </row>
    <row r="5" spans="1:2">
      <c r="A5" s="31" t="s">
        <v>147</v>
      </c>
      <c r="B5" s="46">
        <v>0</v>
      </c>
    </row>
    <row r="6" spans="1:2">
      <c r="A6" s="26" t="s">
        <v>272</v>
      </c>
      <c r="B6" s="46">
        <v>0</v>
      </c>
    </row>
    <row r="7" spans="1:2">
      <c r="A7" s="26" t="s">
        <v>273</v>
      </c>
      <c r="B7" s="46">
        <v>0</v>
      </c>
    </row>
    <row r="8" spans="1:2">
      <c r="A8" s="26" t="s">
        <v>136</v>
      </c>
      <c r="B8" s="46">
        <v>0</v>
      </c>
    </row>
    <row r="9" spans="1:2">
      <c r="A9" s="26" t="s">
        <v>248</v>
      </c>
      <c r="B9" s="46">
        <v>0</v>
      </c>
    </row>
    <row r="10" spans="1:2" ht="24">
      <c r="A10" s="26" t="s">
        <v>133</v>
      </c>
      <c r="B10" s="46">
        <v>0</v>
      </c>
    </row>
    <row r="11" spans="1:2">
      <c r="A11" s="26" t="s">
        <v>277</v>
      </c>
      <c r="B11" s="46">
        <v>0.2</v>
      </c>
    </row>
    <row r="12" spans="1:2">
      <c r="A12" s="26" t="s">
        <v>288</v>
      </c>
      <c r="B12" s="46">
        <v>0.2</v>
      </c>
    </row>
    <row r="13" spans="1:2">
      <c r="A13" s="26" t="s">
        <v>160</v>
      </c>
      <c r="B13" s="46">
        <v>0.3</v>
      </c>
    </row>
    <row r="14" spans="1:2">
      <c r="A14" s="26" t="s">
        <v>287</v>
      </c>
      <c r="B14" s="46">
        <v>1.3</v>
      </c>
    </row>
    <row r="15" spans="1:2">
      <c r="A15" s="26" t="s">
        <v>276</v>
      </c>
      <c r="B15" s="46">
        <v>1.5</v>
      </c>
    </row>
    <row r="16" spans="1:2">
      <c r="A16" s="26" t="s">
        <v>285</v>
      </c>
      <c r="B16" s="46">
        <v>3.9</v>
      </c>
    </row>
    <row r="17" spans="1:2">
      <c r="A17" s="26" t="s">
        <v>286</v>
      </c>
      <c r="B17" s="46">
        <v>4.3</v>
      </c>
    </row>
    <row r="18" spans="1:2">
      <c r="A18" s="26" t="s">
        <v>135</v>
      </c>
      <c r="B18" s="46">
        <v>4.7</v>
      </c>
    </row>
    <row r="19" spans="1:2">
      <c r="A19" s="26" t="s">
        <v>163</v>
      </c>
      <c r="B19" s="46">
        <v>4.8</v>
      </c>
    </row>
    <row r="20" spans="1:2">
      <c r="A20" s="26" t="s">
        <v>269</v>
      </c>
      <c r="B20" s="46">
        <v>4.9000000000000004</v>
      </c>
    </row>
    <row r="21" spans="1:2">
      <c r="A21" s="26" t="s">
        <v>274</v>
      </c>
      <c r="B21" s="49">
        <v>5.3</v>
      </c>
    </row>
    <row r="22" spans="1:2">
      <c r="A22" s="26" t="s">
        <v>134</v>
      </c>
      <c r="B22" s="51">
        <v>6.9</v>
      </c>
    </row>
    <row r="23" spans="1:2">
      <c r="A23" s="26" t="s">
        <v>142</v>
      </c>
      <c r="B23" s="46">
        <v>7.5</v>
      </c>
    </row>
    <row r="24" spans="1:2">
      <c r="A24" s="26" t="s">
        <v>140</v>
      </c>
      <c r="B24" s="46">
        <v>8.5</v>
      </c>
    </row>
    <row r="25" spans="1:2">
      <c r="A25" s="26" t="s">
        <v>275</v>
      </c>
      <c r="B25" s="51">
        <v>9.4</v>
      </c>
    </row>
    <row r="26" spans="1:2">
      <c r="A26" s="26" t="s">
        <v>161</v>
      </c>
      <c r="B26" s="46">
        <v>11.1</v>
      </c>
    </row>
    <row r="27" spans="1:2">
      <c r="A27" s="26" t="s">
        <v>162</v>
      </c>
      <c r="B27" s="46">
        <v>11.4</v>
      </c>
    </row>
    <row r="28" spans="1:2">
      <c r="A28" s="26" t="s">
        <v>143</v>
      </c>
      <c r="B28" s="51">
        <v>14</v>
      </c>
    </row>
    <row r="29" spans="1:2" ht="24">
      <c r="A29" s="26" t="s">
        <v>151</v>
      </c>
      <c r="B29" s="46">
        <v>14.4</v>
      </c>
    </row>
    <row r="30" spans="1:2">
      <c r="A30" s="26" t="s">
        <v>159</v>
      </c>
      <c r="B30" s="46">
        <v>15.5</v>
      </c>
    </row>
    <row r="31" spans="1:2">
      <c r="A31" s="26" t="s">
        <v>131</v>
      </c>
      <c r="B31" s="46">
        <v>16.899999999999999</v>
      </c>
    </row>
    <row r="32" spans="1:2">
      <c r="A32" s="26" t="s">
        <v>144</v>
      </c>
      <c r="B32" s="51">
        <v>17.2</v>
      </c>
    </row>
    <row r="33" spans="1:11">
      <c r="A33" s="26" t="s">
        <v>283</v>
      </c>
      <c r="B33" s="46">
        <v>22.5</v>
      </c>
    </row>
    <row r="34" spans="1:11">
      <c r="A34" s="26" t="s">
        <v>280</v>
      </c>
      <c r="B34" s="46">
        <v>23.2</v>
      </c>
    </row>
    <row r="35" spans="1:11">
      <c r="A35" s="26" t="s">
        <v>145</v>
      </c>
      <c r="B35" s="46">
        <v>24.1</v>
      </c>
    </row>
    <row r="36" spans="1:11">
      <c r="A36" s="26" t="s">
        <v>137</v>
      </c>
      <c r="B36" s="46">
        <v>25.9</v>
      </c>
    </row>
    <row r="37" spans="1:11" ht="24">
      <c r="A37" s="26" t="s">
        <v>130</v>
      </c>
      <c r="B37" s="46">
        <v>26.3</v>
      </c>
    </row>
    <row r="38" spans="1:11">
      <c r="A38" s="26" t="s">
        <v>141</v>
      </c>
      <c r="B38" s="46">
        <v>31.1</v>
      </c>
    </row>
    <row r="39" spans="1:11">
      <c r="A39" s="26" t="s">
        <v>284</v>
      </c>
      <c r="B39" s="46">
        <v>33.1</v>
      </c>
    </row>
    <row r="40" spans="1:11">
      <c r="A40" s="26" t="s">
        <v>132</v>
      </c>
      <c r="B40" s="46">
        <v>46</v>
      </c>
    </row>
    <row r="41" spans="1:11">
      <c r="A41" s="26" t="s">
        <v>246</v>
      </c>
      <c r="B41" s="46">
        <v>59.7</v>
      </c>
    </row>
    <row r="42" spans="1:11">
      <c r="A42" s="26" t="s">
        <v>139</v>
      </c>
      <c r="B42" s="46">
        <v>69.400000000000006</v>
      </c>
    </row>
    <row r="43" spans="1:11">
      <c r="A43" s="26" t="s">
        <v>138</v>
      </c>
      <c r="B43" s="46">
        <v>72.599999999999994</v>
      </c>
    </row>
    <row r="44" spans="1:11">
      <c r="A44" s="10"/>
      <c r="B44" s="10"/>
    </row>
    <row r="45" spans="1:11" ht="24">
      <c r="A45" s="137" t="s">
        <v>250</v>
      </c>
      <c r="B45" s="151">
        <v>32</v>
      </c>
    </row>
    <row r="46" spans="1:11">
      <c r="A46" s="136" t="s">
        <v>251</v>
      </c>
      <c r="B46" s="151">
        <v>23</v>
      </c>
    </row>
    <row r="47" spans="1:11" ht="32" customHeight="1">
      <c r="A47" s="206" t="s">
        <v>14</v>
      </c>
      <c r="B47" s="196"/>
      <c r="C47" s="196"/>
      <c r="D47" s="196"/>
      <c r="E47" s="196"/>
      <c r="F47" s="196"/>
      <c r="G47" s="196"/>
      <c r="H47" s="196"/>
      <c r="I47" s="196"/>
      <c r="J47" s="196"/>
      <c r="K47" s="196"/>
    </row>
  </sheetData>
  <mergeCells count="1">
    <mergeCell ref="A47:K47"/>
  </mergeCells>
  <phoneticPr fontId="13" type="noConversion"/>
  <printOptions horizontalCentered="1"/>
  <pageMargins left="0.75000000000000011" right="0.75000000000000011" top="1" bottom="1" header="0.5" footer="0.5"/>
  <drawing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EU+OECD Broadband Overview</vt:lpstr>
      <vt:lpstr>Funding by Country</vt:lpstr>
      <vt:lpstr>Funding Per Capita Per Year</vt:lpstr>
      <vt:lpstr>Funding Per Capita, 2009-2014</vt:lpstr>
      <vt:lpstr>NGA Access</vt:lpstr>
      <vt:lpstr>100 Mbps Access</vt:lpstr>
      <vt:lpstr>Broadband Penetration</vt:lpstr>
      <vt:lpstr>Wireline Penetration &gt;100Mbps</vt:lpstr>
      <vt:lpstr>FTTH </vt:lpstr>
      <vt:lpstr>Broadband Wireless Penetraton</vt:lpstr>
      <vt:lpstr>4GLTE Access</vt:lpstr>
      <vt:lpstr>Fixed Broadband Pricing 2014</vt:lpstr>
      <vt:lpstr>Mobile Wireless Pricing 2014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Dwayne Winseck</dc:creator>
  <cp:lastModifiedBy>Dwayne Winseck</cp:lastModifiedBy>
  <cp:lastPrinted>2016-04-09T23:21:25Z</cp:lastPrinted>
  <dcterms:created xsi:type="dcterms:W3CDTF">2016-01-10T04:55:09Z</dcterms:created>
  <dcterms:modified xsi:type="dcterms:W3CDTF">2016-04-10T21:47:22Z</dcterms:modified>
</cp:coreProperties>
</file>