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Default Extension="vml" ContentType="application/vnd.openxmlformats-officedocument.vmlDrawing"/>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20" yWindow="220" windowWidth="21360" windowHeight="13160" tabRatio="500"/>
  </bookViews>
  <sheets>
    <sheet name="Top Ranking" sheetId="1" r:id="rId1"/>
  </sheets>
  <definedNames>
    <definedName name="_xlnm.Print_Area" localSheetId="0">'Top Ranking'!$M$1:$W$25</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AA2" i="1"/>
  <c r="AA23"/>
  <c r="Z2"/>
  <c r="AA3"/>
  <c r="Z3"/>
  <c r="AA4"/>
  <c r="Z4"/>
  <c r="AA5"/>
  <c r="Z5"/>
  <c r="AA6"/>
  <c r="Z6"/>
  <c r="AI7"/>
  <c r="AA7"/>
  <c r="Z7"/>
  <c r="AA8"/>
  <c r="Z8"/>
  <c r="AA9"/>
  <c r="Z9"/>
  <c r="AA10"/>
  <c r="Z10"/>
  <c r="AA11"/>
  <c r="Z11"/>
  <c r="AA12"/>
  <c r="Z12"/>
  <c r="AA13"/>
  <c r="Z13"/>
  <c r="AA14"/>
  <c r="Z14"/>
  <c r="AA15"/>
  <c r="Z15"/>
  <c r="AA16"/>
  <c r="Z16"/>
  <c r="AA17"/>
  <c r="Z17"/>
  <c r="AA18"/>
  <c r="Z18"/>
  <c r="AA19"/>
  <c r="Z19"/>
  <c r="Z25"/>
  <c r="O2"/>
  <c r="O23"/>
  <c r="N2"/>
  <c r="O3"/>
  <c r="N3"/>
  <c r="O4"/>
  <c r="N4"/>
  <c r="O5"/>
  <c r="N5"/>
  <c r="O6"/>
  <c r="N6"/>
  <c r="W7"/>
  <c r="O7"/>
  <c r="N7"/>
  <c r="O8"/>
  <c r="N8"/>
  <c r="O9"/>
  <c r="N9"/>
  <c r="O10"/>
  <c r="N10"/>
  <c r="O11"/>
  <c r="N11"/>
  <c r="O12"/>
  <c r="N12"/>
  <c r="O13"/>
  <c r="N13"/>
  <c r="O14"/>
  <c r="N14"/>
  <c r="O15"/>
  <c r="N15"/>
  <c r="O16"/>
  <c r="N16"/>
  <c r="O17"/>
  <c r="N23"/>
  <c r="N17"/>
  <c r="O18"/>
  <c r="N18"/>
  <c r="O19"/>
  <c r="N19"/>
  <c r="N25"/>
  <c r="C2"/>
  <c r="C23"/>
  <c r="B2"/>
  <c r="C3"/>
  <c r="B3"/>
  <c r="C4"/>
  <c r="B4"/>
  <c r="C5"/>
  <c r="B5"/>
  <c r="C6"/>
  <c r="B6"/>
  <c r="K7"/>
  <c r="C7"/>
  <c r="B7"/>
  <c r="C8"/>
  <c r="B8"/>
  <c r="C9"/>
  <c r="B9"/>
  <c r="C10"/>
  <c r="B10"/>
  <c r="C11"/>
  <c r="B11"/>
  <c r="C12"/>
  <c r="B12"/>
  <c r="C13"/>
  <c r="B13"/>
  <c r="C14"/>
  <c r="B14"/>
  <c r="C15"/>
  <c r="B15"/>
  <c r="C16"/>
  <c r="B16"/>
  <c r="C17"/>
  <c r="B23"/>
  <c r="B17"/>
  <c r="C18"/>
  <c r="B18"/>
  <c r="K19"/>
  <c r="C19"/>
  <c r="B19"/>
  <c r="B25"/>
  <c r="Z24"/>
  <c r="N24"/>
  <c r="B24"/>
  <c r="Z23"/>
</calcChain>
</file>

<file path=xl/comments1.xml><?xml version="1.0" encoding="utf-8"?>
<comments xmlns="http://schemas.openxmlformats.org/spreadsheetml/2006/main">
  <authors>
    <author>Dwayne Winseck</author>
    <author>Brian Wilkinson</author>
  </authors>
  <commentList>
    <comment ref="K7" authorId="0">
      <text>
        <r>
          <rPr>
            <sz val="9"/>
            <color indexed="81"/>
            <rFont val="Verdana"/>
          </rPr>
          <t>Estimate based on view that Google accounts for about 50% of online advertising revenue.</t>
        </r>
      </text>
    </comment>
    <comment ref="W7" authorId="0">
      <text>
        <r>
          <rPr>
            <sz val="9"/>
            <color indexed="81"/>
            <rFont val="Verdana"/>
          </rPr>
          <t>Estimate based on view that Google accounts for about 50% of online advertising revenue.</t>
        </r>
      </text>
    </comment>
    <comment ref="AI7" authorId="0">
      <text>
        <r>
          <rPr>
            <sz val="9"/>
            <color indexed="81"/>
            <rFont val="Verdana"/>
          </rPr>
          <t>Estimate based on view that Google accounts for about 50% of online advertising revenue.</t>
        </r>
      </text>
    </comment>
    <comment ref="K17" authorId="1">
      <text>
        <r>
          <rPr>
            <b/>
            <sz val="9"/>
            <color indexed="81"/>
            <rFont val="Calibri"/>
            <family val="2"/>
          </rPr>
          <t>Based on 18,090,640 Facebook users as of September 2012 multiplied by ARPU of $12.70/year. User numbers from  http://www.internetworldstats.com/america.htm and ARPU numbers from Facebook's Annual Report 2012, p. 37.</t>
        </r>
      </text>
    </comment>
    <comment ref="K18" authorId="0">
      <text>
        <r>
          <rPr>
            <sz val="9"/>
            <color indexed="81"/>
            <rFont val="Verdana"/>
          </rPr>
          <t>Based on 18,090,640 Facebook users as of September 2012 multiplied by ARPU of $12.70/year. User numbers from  http://www.internetworldstats.com/america.htm and ARPU numbers from Facebook's Annual Report 2012, p. 37.  80% of revenues to English-language markets, rest to QC/French-language markets.</t>
        </r>
      </text>
    </comment>
    <comment ref="W18" authorId="0">
      <text>
        <r>
          <rPr>
            <sz val="9"/>
            <color indexed="81"/>
            <rFont val="Verdana"/>
          </rPr>
          <t>Based on 18,090,640 Facebook users as of September 2012 multiplied by ARPU of $12.70/year. User numbers from  http://www.internetworldstats.com/america.htm and ARPU numbers from Facebook's Annual Report 2012, p. 37.  80% of revenues to English-language markets, rest to QC/French-language markets.</t>
        </r>
      </text>
    </comment>
    <comment ref="AI18" authorId="0">
      <text>
        <r>
          <rPr>
            <sz val="9"/>
            <color indexed="81"/>
            <rFont val="Verdana"/>
          </rPr>
          <t>Based on 19 million Facebook users as of mid 2013 multiplied by ARPU of $18.70/year. User estimates from Facebook press release, e.g. see http://www.huffingtonpost.ca/2013/08/13/facebook-use-canada_n_3751378.html   and ARPU numbers from Facebook's Annual Report 2013, p. 41.  Roughly 80% of revenues to English-language markets, rest to QC/French-language markets.</t>
        </r>
      </text>
    </comment>
    <comment ref="K19" authorId="0">
      <text>
        <r>
          <rPr>
            <b/>
            <sz val="9"/>
            <color indexed="81"/>
            <rFont val="Calibri"/>
            <family val="2"/>
          </rPr>
          <t>Dwayne Winseck:</t>
        </r>
        <r>
          <rPr>
            <sz val="9"/>
            <color indexed="81"/>
            <rFont val="Calibri"/>
            <family val="2"/>
          </rPr>
          <t xml:space="preserve">
Based on an estimate of 1.6 million subscribers at the end of 2012 versus 1.2 million at the end of 2011 and montly subscription rate of $8 (IHS Screen Digest, 2013). And that 85% of Netflix subscribers are predominantly English-language speakers.</t>
        </r>
      </text>
    </comment>
    <comment ref="W19" authorId="0">
      <text>
        <r>
          <rPr>
            <b/>
            <sz val="9"/>
            <color indexed="81"/>
            <rFont val="Calibri"/>
            <family val="2"/>
          </rPr>
          <t>Dwayne Winseck:</t>
        </r>
        <r>
          <rPr>
            <sz val="9"/>
            <color indexed="81"/>
            <rFont val="Calibri"/>
            <family val="2"/>
          </rPr>
          <t xml:space="preserve">
Based on an estimate of 1.6 million subscribers at the end of 2012 versus 1.2 million at the end of 2011 and montly subscription rate of $8 (IHS Screen Digest, 2013). And that 85% of Netflix subscribers are predominantly English-language speakers.</t>
        </r>
      </text>
    </comment>
    <comment ref="AI19" authorId="0">
      <text>
        <r>
          <rPr>
            <b/>
            <sz val="9"/>
            <color indexed="81"/>
            <rFont val="Calibri"/>
            <family val="2"/>
          </rPr>
          <t>Dwayne Winseck:</t>
        </r>
        <r>
          <rPr>
            <sz val="9"/>
            <color indexed="81"/>
            <rFont val="Calibri"/>
            <family val="2"/>
          </rPr>
          <t xml:space="preserve">
Based on an estimate of 2.25 million household subscribers in Canada. This is average of 1.6 million at end of 2012 and an estimate of 2.9 million users at end of 2013. The latter figure is a percentage of US Neflix subscriber numbers (32,712,000) at year end 2013 (Netflix Annual Report at p. 22) based on population, i.e. Canada's population is 9.1% of that of the US. Subscriber estimate is then multiplied by montly subscription rate of $8.  Anglo CDNs take up Netflix at 5 times the rate of Francophones , i.e. 25% vs 5% as of Spring 2013. Based on this ratio, out of total $216 million,  an estimated $180 million is accounted for by Anglo Canadians, the rest by Francophones. https://www.mtm-otm.ca/files/Press/Canadas%20francophones%20slower%20to%20adopt%20new%20technology-CP-Sept%2011%202013.pdf</t>
        </r>
      </text>
    </comment>
  </commentList>
</comments>
</file>

<file path=xl/sharedStrings.xml><?xml version="1.0" encoding="utf-8"?>
<sst xmlns="http://schemas.openxmlformats.org/spreadsheetml/2006/main" count="104" uniqueCount="63">
  <si>
    <t>Total TV</t>
    <phoneticPr fontId="3" type="noConversion"/>
  </si>
  <si>
    <t>Mrkt Share</t>
    <phoneticPr fontId="3" type="noConversion"/>
  </si>
  <si>
    <t>Total $ 2011</t>
    <phoneticPr fontId="3" type="noConversion"/>
  </si>
  <si>
    <t>Wireline</t>
    <phoneticPr fontId="3" type="noConversion"/>
  </si>
  <si>
    <t>Wireless</t>
    <phoneticPr fontId="3" type="noConversion"/>
  </si>
  <si>
    <t>ISP</t>
  </si>
  <si>
    <t>Cable, Sat &amp; IPTV</t>
  </si>
  <si>
    <t>Total TV</t>
  </si>
  <si>
    <t>Radio</t>
  </si>
  <si>
    <t>Press/ Mags</t>
  </si>
  <si>
    <t>Online Advertising</t>
    <phoneticPr fontId="3" type="noConversion"/>
  </si>
  <si>
    <t>Mrkt Share</t>
    <phoneticPr fontId="3" type="noConversion"/>
  </si>
  <si>
    <t>Total $ 2012</t>
  </si>
  <si>
    <t>Online Advertising</t>
    <phoneticPr fontId="3" type="noConversion"/>
  </si>
  <si>
    <t>Mrkt Share</t>
    <phoneticPr fontId="3" type="noConversion"/>
  </si>
  <si>
    <t>Total $ 2013</t>
    <phoneticPr fontId="3" type="noConversion"/>
  </si>
  <si>
    <t>Wireless</t>
  </si>
  <si>
    <t>Online Advertising</t>
    <phoneticPr fontId="3" type="noConversion"/>
  </si>
  <si>
    <t xml:space="preserve">Bell  </t>
    <phoneticPr fontId="3" type="noConversion"/>
  </si>
  <si>
    <t xml:space="preserve">Bell </t>
    <phoneticPr fontId="3" type="noConversion"/>
  </si>
  <si>
    <t>Bell</t>
    <phoneticPr fontId="3" type="noConversion"/>
  </si>
  <si>
    <t>Rogers</t>
  </si>
  <si>
    <t>Telus</t>
  </si>
  <si>
    <t>Shaw Corus</t>
    <phoneticPr fontId="3" type="noConversion"/>
  </si>
  <si>
    <t>Shaw Corus</t>
    <phoneticPr fontId="3" type="noConversion"/>
  </si>
  <si>
    <t>Shaw Corus</t>
  </si>
  <si>
    <t xml:space="preserve">MTS </t>
  </si>
  <si>
    <t xml:space="preserve">Google </t>
    <phoneticPr fontId="3" type="noConversion"/>
  </si>
  <si>
    <t xml:space="preserve">Google </t>
    <phoneticPr fontId="3" type="noConversion"/>
  </si>
  <si>
    <t xml:space="preserve">Google </t>
  </si>
  <si>
    <t>CBC</t>
  </si>
  <si>
    <t>Torstar</t>
  </si>
  <si>
    <t>SaskTel</t>
  </si>
  <si>
    <t xml:space="preserve">Cogeco </t>
  </si>
  <si>
    <t xml:space="preserve">Postmedia </t>
  </si>
  <si>
    <t>EastLink</t>
  </si>
  <si>
    <t>Quebecor</t>
  </si>
  <si>
    <t>Astral</t>
  </si>
  <si>
    <t>Globe&amp;Mail</t>
    <phoneticPr fontId="3" type="noConversion"/>
  </si>
  <si>
    <t>Globe&amp;Mail</t>
    <phoneticPr fontId="3" type="noConversion"/>
  </si>
  <si>
    <t>Globe&amp;Mail</t>
  </si>
  <si>
    <t>Transcontinental</t>
    <phoneticPr fontId="3" type="noConversion"/>
  </si>
  <si>
    <t>Transcontinental</t>
    <phoneticPr fontId="3" type="noConversion"/>
  </si>
  <si>
    <t>Transcontinental</t>
  </si>
  <si>
    <t>Facebook</t>
    <phoneticPr fontId="3" type="noConversion"/>
  </si>
  <si>
    <t>Facebook</t>
  </si>
  <si>
    <t>Netflix</t>
    <phoneticPr fontId="3" type="noConversion"/>
  </si>
  <si>
    <t>Netflix</t>
  </si>
  <si>
    <t>Total $</t>
  </si>
  <si>
    <t>CR4</t>
    <phoneticPr fontId="3" type="noConversion"/>
  </si>
  <si>
    <t>CR4</t>
  </si>
  <si>
    <t>HHI</t>
    <phoneticPr fontId="3" type="noConversion"/>
  </si>
  <si>
    <t>HHI</t>
    <phoneticPr fontId="3" type="noConversion"/>
  </si>
  <si>
    <t>HHI</t>
  </si>
  <si>
    <t>Low Concentration</t>
    <phoneticPr fontId="3" type="noConversion"/>
  </si>
  <si>
    <t>Moderately Concentrated</t>
    <phoneticPr fontId="3" type="noConversion"/>
  </si>
  <si>
    <t>Highly Concentrated</t>
    <phoneticPr fontId="3" type="noConversion"/>
  </si>
  <si>
    <t>Internet Access</t>
    <phoneticPr fontId="3" type="noConversion"/>
  </si>
  <si>
    <t xml:space="preserve">Cable </t>
    <phoneticPr fontId="3" type="noConversion"/>
  </si>
  <si>
    <t>Wireless</t>
    <phoneticPr fontId="3" type="noConversion"/>
  </si>
  <si>
    <t>Press/Magazines</t>
    <phoneticPr fontId="3" type="noConversion"/>
  </si>
  <si>
    <t>Specialty &amp; Pay TV</t>
    <phoneticPr fontId="3" type="noConversion"/>
  </si>
  <si>
    <t>Radio</t>
    <phoneticPr fontId="3" type="noConversion"/>
  </si>
</sst>
</file>

<file path=xl/styles.xml><?xml version="1.0" encoding="utf-8"?>
<styleSheet xmlns="http://schemas.openxmlformats.org/spreadsheetml/2006/main">
  <numFmts count="5">
    <numFmt numFmtId="43" formatCode="_(* #,##0.00_);_(* \(#,##0.00\);_(* &quot;-&quot;??_);_(@_)"/>
    <numFmt numFmtId="164" formatCode="0.0"/>
    <numFmt numFmtId="165" formatCode="0.0000000000000"/>
    <numFmt numFmtId="166" formatCode="#,##0.0"/>
    <numFmt numFmtId="167" formatCode="&quot; &quot;* #,##0&quot; &quot;;&quot; &quot;* \(#,##0\);&quot; &quot;* &quot;-&quot;??&quot; &quot;"/>
  </numFmts>
  <fonts count="15">
    <font>
      <sz val="10"/>
      <name val="Verdana"/>
    </font>
    <font>
      <b/>
      <sz val="14"/>
      <name val="Cambria"/>
    </font>
    <font>
      <sz val="12"/>
      <color indexed="8"/>
      <name val="Calibri"/>
      <family val="2"/>
    </font>
    <font>
      <sz val="8"/>
      <name val="Verdana"/>
    </font>
    <font>
      <sz val="12"/>
      <name val="Cambria"/>
    </font>
    <font>
      <sz val="12"/>
      <color indexed="10"/>
      <name val="Cambria"/>
    </font>
    <font>
      <b/>
      <sz val="12"/>
      <name val="Cambria"/>
    </font>
    <font>
      <b/>
      <sz val="12"/>
      <color indexed="8"/>
      <name val="Calibri"/>
      <family val="2"/>
    </font>
    <font>
      <b/>
      <sz val="12"/>
      <color indexed="8"/>
      <name val="Cambria"/>
    </font>
    <font>
      <b/>
      <i/>
      <sz val="12"/>
      <name val="Cambria"/>
    </font>
    <font>
      <sz val="12"/>
      <color indexed="8"/>
      <name val="Cambria"/>
    </font>
    <font>
      <sz val="11"/>
      <color indexed="8"/>
      <name val="Calibri"/>
      <family val="2"/>
      <charset val="134"/>
    </font>
    <font>
      <sz val="9"/>
      <color indexed="81"/>
      <name val="Verdana"/>
    </font>
    <font>
      <b/>
      <sz val="9"/>
      <color indexed="81"/>
      <name val="Calibri"/>
      <family val="2"/>
    </font>
    <font>
      <sz val="9"/>
      <color indexed="81"/>
      <name val="Calibri"/>
      <family val="2"/>
    </font>
  </fonts>
  <fills count="2">
    <fill>
      <patternFill patternType="none"/>
    </fill>
    <fill>
      <patternFill patternType="gray125"/>
    </fill>
  </fills>
  <borders count="2">
    <border>
      <left/>
      <right/>
      <top/>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2" fillId="0" borderId="0"/>
    <xf numFmtId="0" fontId="2" fillId="0" borderId="0"/>
    <xf numFmtId="0" fontId="11" fillId="0" borderId="0">
      <alignment vertical="center"/>
    </xf>
  </cellStyleXfs>
  <cellXfs count="32">
    <xf numFmtId="0" fontId="0" fillId="0" borderId="0" xfId="0"/>
    <xf numFmtId="0" fontId="1" fillId="0" borderId="0" xfId="1" applyNumberFormat="1" applyFont="1" applyFill="1" applyAlignment="1">
      <alignment horizontal="left"/>
    </xf>
    <xf numFmtId="0" fontId="1" fillId="0" borderId="0" xfId="1" applyNumberFormat="1" applyFont="1" applyFill="1" applyAlignment="1">
      <alignment horizontal="left" vertical="top"/>
    </xf>
    <xf numFmtId="0" fontId="1" fillId="0" borderId="0" xfId="1" applyNumberFormat="1" applyFont="1" applyAlignment="1">
      <alignment horizontal="left"/>
    </xf>
    <xf numFmtId="0" fontId="1" fillId="0" borderId="0" xfId="1" applyNumberFormat="1" applyFont="1" applyAlignment="1">
      <alignment horizontal="left" vertical="top"/>
    </xf>
    <xf numFmtId="0" fontId="1" fillId="0" borderId="0" xfId="0" applyNumberFormat="1" applyFont="1" applyAlignment="1">
      <alignment horizontal="left"/>
    </xf>
    <xf numFmtId="0" fontId="1" fillId="0" borderId="0" xfId="0" applyNumberFormat="1" applyFont="1" applyAlignment="1">
      <alignment horizontal="left" vertical="top"/>
    </xf>
    <xf numFmtId="164" fontId="4" fillId="0" borderId="0" xfId="1" applyNumberFormat="1" applyFont="1" applyFill="1"/>
    <xf numFmtId="164" fontId="4" fillId="0" borderId="0" xfId="0" applyNumberFormat="1" applyFont="1" applyFill="1"/>
    <xf numFmtId="164" fontId="4" fillId="0" borderId="0" xfId="1" applyNumberFormat="1" applyFont="1"/>
    <xf numFmtId="164" fontId="4" fillId="0" borderId="0" xfId="0" applyNumberFormat="1" applyFont="1"/>
    <xf numFmtId="164" fontId="4" fillId="0" borderId="0" xfId="1" applyNumberFormat="1" applyFont="1" applyFill="1" applyAlignment="1">
      <alignment horizontal="right"/>
    </xf>
    <xf numFmtId="164" fontId="4" fillId="0" borderId="0" xfId="0" applyNumberFormat="1" applyFont="1" applyFill="1" applyBorder="1" applyAlignment="1"/>
    <xf numFmtId="164" fontId="5" fillId="0" borderId="0" xfId="0" applyNumberFormat="1" applyFont="1"/>
    <xf numFmtId="164" fontId="5" fillId="0" borderId="0" xfId="0" applyNumberFormat="1" applyFont="1" applyFill="1"/>
    <xf numFmtId="164" fontId="5" fillId="0" borderId="0" xfId="1" applyNumberFormat="1" applyFont="1" applyFill="1"/>
    <xf numFmtId="164" fontId="6" fillId="0" borderId="0" xfId="1" applyNumberFormat="1" applyFont="1" applyFill="1"/>
    <xf numFmtId="164" fontId="6" fillId="0" borderId="0" xfId="0" applyNumberFormat="1" applyFont="1" applyFill="1"/>
    <xf numFmtId="164" fontId="6" fillId="0" borderId="0" xfId="1" applyNumberFormat="1" applyFont="1"/>
    <xf numFmtId="164" fontId="6" fillId="0" borderId="0" xfId="2" applyNumberFormat="1" applyFont="1" applyFill="1" applyBorder="1" applyAlignment="1">
      <alignment horizontal="right"/>
    </xf>
    <xf numFmtId="164" fontId="6" fillId="0" borderId="0" xfId="0" applyNumberFormat="1" applyFont="1"/>
    <xf numFmtId="164" fontId="7" fillId="0" borderId="0" xfId="0" applyNumberFormat="1" applyFont="1"/>
    <xf numFmtId="164" fontId="8" fillId="0" borderId="0" xfId="0" applyNumberFormat="1" applyFont="1"/>
    <xf numFmtId="164" fontId="4" fillId="0" borderId="0" xfId="0" applyNumberFormat="1" applyFont="1" applyFill="1" applyBorder="1" applyAlignment="1">
      <alignment vertical="top" wrapText="1"/>
    </xf>
    <xf numFmtId="164" fontId="6" fillId="0" borderId="0" xfId="1" applyNumberFormat="1" applyFont="1" applyAlignment="1">
      <alignment vertical="top"/>
    </xf>
    <xf numFmtId="164" fontId="6" fillId="0" borderId="0" xfId="0" applyNumberFormat="1" applyFont="1" applyAlignment="1">
      <alignment horizontal="center" vertical="top" wrapText="1"/>
    </xf>
    <xf numFmtId="164" fontId="9" fillId="0" borderId="0" xfId="0" applyNumberFormat="1" applyFont="1"/>
    <xf numFmtId="0" fontId="6" fillId="0" borderId="0" xfId="0" applyNumberFormat="1" applyFont="1"/>
    <xf numFmtId="2" fontId="6" fillId="0" borderId="0" xfId="0" applyNumberFormat="1" applyFont="1"/>
    <xf numFmtId="164" fontId="10" fillId="0" borderId="1" xfId="0" applyNumberFormat="1" applyFont="1" applyBorder="1"/>
    <xf numFmtId="164" fontId="6" fillId="0" borderId="0" xfId="3" applyNumberFormat="1" applyFont="1" applyAlignment="1">
      <alignment horizontal="left"/>
    </xf>
    <xf numFmtId="164" fontId="4" fillId="0" borderId="0" xfId="3" applyNumberFormat="1" applyFont="1" applyFill="1" applyAlignment="1">
      <alignment horizontal="right"/>
    </xf>
  </cellXfs>
  <cellStyles count="4">
    <cellStyle name="Normal" xfId="0" builtinId="0"/>
    <cellStyle name="Normal 2" xfId="3"/>
    <cellStyle name="Normal 2 3" xfId="1"/>
    <cellStyle name="常规 2" xfId="2"/>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AI48"/>
  <sheetViews>
    <sheetView tabSelected="1" topLeftCell="U1" zoomScale="125" workbookViewId="0">
      <selection activeCell="AC18" sqref="AC18"/>
    </sheetView>
  </sheetViews>
  <sheetFormatPr baseColWidth="10" defaultRowHeight="15"/>
  <cols>
    <col min="1" max="1" width="12.7109375" style="10" customWidth="1"/>
    <col min="2" max="2" width="17.7109375" style="10" customWidth="1"/>
    <col min="3" max="3" width="13.42578125" style="10" customWidth="1"/>
    <col min="4" max="5" width="9.42578125" style="10" customWidth="1"/>
    <col min="6" max="6" width="7" style="10" customWidth="1"/>
    <col min="7" max="7" width="16.85546875" style="10" customWidth="1"/>
    <col min="8" max="8" width="9.140625" style="10" customWidth="1"/>
    <col min="9" max="9" width="10.7109375" style="10"/>
    <col min="10" max="10" width="12.5703125" style="10" customWidth="1"/>
    <col min="11" max="11" width="18.42578125" style="10" customWidth="1"/>
    <col min="12" max="12" width="10.7109375" style="10"/>
    <col min="13" max="13" width="18.7109375" style="10" customWidth="1"/>
    <col min="14" max="14" width="11.5703125" style="10" customWidth="1"/>
    <col min="15" max="15" width="12.85546875" style="10" customWidth="1"/>
    <col min="16" max="18" width="10.7109375" style="10"/>
    <col min="19" max="19" width="16.85546875" style="10" customWidth="1"/>
    <col min="20" max="21" width="10.7109375" style="10"/>
    <col min="22" max="22" width="12.5703125" style="10" customWidth="1"/>
    <col min="23" max="23" width="18.42578125" style="10" customWidth="1"/>
    <col min="24" max="24" width="10.7109375" style="10"/>
    <col min="25" max="25" width="15.140625" style="10" customWidth="1"/>
    <col min="26" max="26" width="11.5703125" style="10" customWidth="1"/>
    <col min="27" max="27" width="12.85546875" style="10" customWidth="1"/>
    <col min="28" max="30" width="10.7109375" style="10"/>
    <col min="31" max="31" width="16.85546875" style="10" customWidth="1"/>
    <col min="32" max="33" width="10.7109375" style="10"/>
    <col min="34" max="34" width="12.5703125" style="10" customWidth="1"/>
    <col min="35" max="35" width="18.42578125" style="10" customWidth="1"/>
    <col min="36" max="16384" width="10.7109375" style="10"/>
  </cols>
  <sheetData>
    <row r="1" spans="1:35" s="5" customFormat="1" ht="17">
      <c r="A1" s="1">
        <v>2011</v>
      </c>
      <c r="B1" s="2" t="s">
        <v>1</v>
      </c>
      <c r="C1" s="2" t="s">
        <v>2</v>
      </c>
      <c r="D1" s="2" t="s">
        <v>3</v>
      </c>
      <c r="E1" s="2" t="s">
        <v>4</v>
      </c>
      <c r="F1" s="2" t="s">
        <v>5</v>
      </c>
      <c r="G1" s="2" t="s">
        <v>6</v>
      </c>
      <c r="H1" s="2" t="s">
        <v>7</v>
      </c>
      <c r="I1" s="2" t="s">
        <v>8</v>
      </c>
      <c r="J1" s="2" t="s">
        <v>9</v>
      </c>
      <c r="K1" s="2" t="s">
        <v>10</v>
      </c>
      <c r="L1" s="2"/>
      <c r="M1" s="3">
        <v>2012</v>
      </c>
      <c r="N1" s="4" t="s">
        <v>11</v>
      </c>
      <c r="O1" s="4" t="s">
        <v>12</v>
      </c>
      <c r="P1" s="4" t="s">
        <v>3</v>
      </c>
      <c r="Q1" s="4" t="s">
        <v>4</v>
      </c>
      <c r="R1" s="4" t="s">
        <v>5</v>
      </c>
      <c r="S1" s="4" t="s">
        <v>6</v>
      </c>
      <c r="T1" s="4" t="s">
        <v>7</v>
      </c>
      <c r="U1" s="4" t="s">
        <v>8</v>
      </c>
      <c r="V1" s="4" t="s">
        <v>9</v>
      </c>
      <c r="W1" s="4" t="s">
        <v>13</v>
      </c>
      <c r="Y1" s="5">
        <v>2013</v>
      </c>
      <c r="Z1" s="6" t="s">
        <v>14</v>
      </c>
      <c r="AA1" s="6" t="s">
        <v>15</v>
      </c>
      <c r="AB1" s="6" t="s">
        <v>3</v>
      </c>
      <c r="AC1" s="6" t="s">
        <v>16</v>
      </c>
      <c r="AD1" s="6" t="s">
        <v>5</v>
      </c>
      <c r="AE1" s="6" t="s">
        <v>6</v>
      </c>
      <c r="AF1" s="6" t="s">
        <v>7</v>
      </c>
      <c r="AG1" s="6" t="s">
        <v>8</v>
      </c>
      <c r="AH1" s="6" t="s">
        <v>9</v>
      </c>
      <c r="AI1" s="6" t="s">
        <v>17</v>
      </c>
    </row>
    <row r="2" spans="1:35" s="8" customFormat="1">
      <c r="A2" s="7" t="s">
        <v>18</v>
      </c>
      <c r="B2" s="7">
        <f>C2/C23*100</f>
        <v>25.304704341480367</v>
      </c>
      <c r="C2" s="7">
        <f>SUM(D2:K2)</f>
        <v>14224.164002792972</v>
      </c>
      <c r="D2" s="8">
        <v>5849.4</v>
      </c>
      <c r="E2" s="7">
        <v>4249.5</v>
      </c>
      <c r="F2" s="7">
        <v>1071.0999999999999</v>
      </c>
      <c r="G2" s="7">
        <v>1308.664002792972</v>
      </c>
      <c r="H2" s="7">
        <v>1585</v>
      </c>
      <c r="I2" s="7">
        <v>160.5</v>
      </c>
      <c r="J2" s="7"/>
      <c r="K2" s="7"/>
      <c r="L2" s="7"/>
      <c r="M2" s="7" t="s">
        <v>19</v>
      </c>
      <c r="N2" s="7">
        <f>O2/O23*100</f>
        <v>25.043755708898459</v>
      </c>
      <c r="O2" s="7">
        <f>SUM(P2:W2)</f>
        <v>14348.220263292194</v>
      </c>
      <c r="P2" s="8">
        <v>5556.7</v>
      </c>
      <c r="Q2" s="7">
        <v>4569.1000000000004</v>
      </c>
      <c r="R2" s="7">
        <v>1128.5999999999999</v>
      </c>
      <c r="S2" s="7">
        <v>1308.220263292194</v>
      </c>
      <c r="T2" s="7">
        <v>1628.4</v>
      </c>
      <c r="U2" s="7">
        <v>157.19999999999999</v>
      </c>
      <c r="V2" s="7"/>
      <c r="W2" s="7"/>
      <c r="Y2" s="8" t="s">
        <v>20</v>
      </c>
      <c r="Z2" s="8">
        <f>AA2/AA23*100</f>
        <v>25.404639038187476</v>
      </c>
      <c r="AA2" s="8">
        <f>SUM(AB2:AI2)</f>
        <v>14817.433400486132</v>
      </c>
      <c r="AB2" s="8">
        <v>5316.7</v>
      </c>
      <c r="AC2" s="8">
        <v>4775.8</v>
      </c>
      <c r="AD2" s="8">
        <v>1211.0999999999999</v>
      </c>
      <c r="AE2" s="8">
        <v>1418.7334004861309</v>
      </c>
      <c r="AF2" s="8">
        <v>1781.1</v>
      </c>
      <c r="AG2" s="8">
        <v>314</v>
      </c>
    </row>
    <row r="3" spans="1:35">
      <c r="A3" s="7" t="s">
        <v>21</v>
      </c>
      <c r="B3" s="7">
        <f>C3/C23*100</f>
        <v>18.877796267456819</v>
      </c>
      <c r="C3" s="7">
        <f t="shared" ref="C3:C19" si="0">SUM(D3:K3)</f>
        <v>10611.499999999998</v>
      </c>
      <c r="D3" s="8">
        <v>478</v>
      </c>
      <c r="E3" s="7">
        <v>6162.9</v>
      </c>
      <c r="F3" s="7">
        <v>926</v>
      </c>
      <c r="G3" s="7">
        <v>1830.6</v>
      </c>
      <c r="H3" s="8">
        <v>719.3</v>
      </c>
      <c r="I3" s="7">
        <v>220.8</v>
      </c>
      <c r="J3" s="8">
        <v>273.89999999999998</v>
      </c>
      <c r="K3" s="7"/>
      <c r="L3" s="7"/>
      <c r="M3" s="9" t="s">
        <v>21</v>
      </c>
      <c r="N3" s="7">
        <f>O3/O23*100</f>
        <v>18.872417877165546</v>
      </c>
      <c r="O3" s="7">
        <f t="shared" ref="O3:O23" si="1">SUM(P3:W3)</f>
        <v>10812.5</v>
      </c>
      <c r="P3" s="8">
        <v>477</v>
      </c>
      <c r="Q3" s="7">
        <v>6303.7</v>
      </c>
      <c r="R3" s="7">
        <v>998</v>
      </c>
      <c r="S3" s="7">
        <v>1838.5</v>
      </c>
      <c r="T3" s="8">
        <v>743.4</v>
      </c>
      <c r="U3" s="7">
        <v>225.1</v>
      </c>
      <c r="V3" s="8">
        <v>226.8</v>
      </c>
      <c r="W3" s="7"/>
      <c r="Y3" s="10" t="s">
        <v>21</v>
      </c>
      <c r="Z3" s="8">
        <f>AA3/AA23*100</f>
        <v>18.630895318436927</v>
      </c>
      <c r="AA3" s="8">
        <f t="shared" ref="AA3:AA23" si="2">SUM(AB3:AI3)</f>
        <v>10866.6</v>
      </c>
      <c r="AB3" s="8">
        <v>498</v>
      </c>
      <c r="AC3" s="8">
        <v>6241.6</v>
      </c>
      <c r="AD3" s="8">
        <v>1159</v>
      </c>
      <c r="AE3" s="8">
        <v>1771.6</v>
      </c>
      <c r="AF3" s="8">
        <v>745.1</v>
      </c>
      <c r="AG3" s="8">
        <v>224.5</v>
      </c>
      <c r="AH3" s="8">
        <v>226.8</v>
      </c>
      <c r="AI3" s="8"/>
    </row>
    <row r="4" spans="1:35">
      <c r="A4" s="7" t="s">
        <v>22</v>
      </c>
      <c r="B4" s="7">
        <f>C4/C23*100</f>
        <v>16.212507253848589</v>
      </c>
      <c r="C4" s="7">
        <f t="shared" si="0"/>
        <v>9113.3000000000011</v>
      </c>
      <c r="D4" s="8">
        <v>3623.2</v>
      </c>
      <c r="E4" s="7">
        <v>4619.3</v>
      </c>
      <c r="F4" s="7">
        <v>600.1</v>
      </c>
      <c r="G4" s="11">
        <v>270.7</v>
      </c>
      <c r="H4" s="7"/>
      <c r="I4" s="7"/>
      <c r="J4" s="7"/>
      <c r="K4" s="7"/>
      <c r="L4" s="7"/>
      <c r="M4" s="9" t="s">
        <v>22</v>
      </c>
      <c r="N4" s="7">
        <f>O4/O23*100</f>
        <v>16.75522149424765</v>
      </c>
      <c r="O4" s="7">
        <f t="shared" si="1"/>
        <v>9599.5030200000019</v>
      </c>
      <c r="P4" s="8">
        <v>3554.8</v>
      </c>
      <c r="Q4" s="7">
        <v>4943.3999999999996</v>
      </c>
      <c r="R4" s="7">
        <v>673.1</v>
      </c>
      <c r="S4" s="11">
        <v>428.20301999999998</v>
      </c>
      <c r="T4" s="7"/>
      <c r="U4" s="7"/>
      <c r="V4" s="7"/>
      <c r="W4" s="7"/>
      <c r="Y4" s="10" t="s">
        <v>22</v>
      </c>
      <c r="Z4" s="8">
        <f>AA4/AA23*100</f>
        <v>17.240347192541002</v>
      </c>
      <c r="AA4" s="8">
        <f t="shared" si="2"/>
        <v>10055.553080000002</v>
      </c>
      <c r="AB4" s="8">
        <v>3603</v>
      </c>
      <c r="AC4" s="8">
        <v>5184.1000000000004</v>
      </c>
      <c r="AD4" s="8">
        <v>741.1</v>
      </c>
      <c r="AE4" s="8">
        <v>527.35307999999998</v>
      </c>
      <c r="AF4" s="8"/>
      <c r="AG4" s="8"/>
      <c r="AH4" s="8"/>
      <c r="AI4" s="8"/>
    </row>
    <row r="5" spans="1:35">
      <c r="A5" s="7" t="s">
        <v>23</v>
      </c>
      <c r="B5" s="7">
        <f>C5/C23*100</f>
        <v>10.124255624378907</v>
      </c>
      <c r="C5" s="7">
        <f t="shared" si="0"/>
        <v>5691</v>
      </c>
      <c r="D5" s="7">
        <v>560.29999999999995</v>
      </c>
      <c r="E5" s="7"/>
      <c r="F5" s="7">
        <v>976</v>
      </c>
      <c r="G5" s="7">
        <v>2369.6999999999998</v>
      </c>
      <c r="H5" s="8">
        <v>1589.3</v>
      </c>
      <c r="I5" s="7">
        <v>195.7</v>
      </c>
      <c r="J5" s="7"/>
      <c r="K5" s="7"/>
      <c r="L5" s="7"/>
      <c r="M5" s="9" t="s">
        <v>24</v>
      </c>
      <c r="N5" s="7">
        <f>O5/O23*100</f>
        <v>9.5720903472983654</v>
      </c>
      <c r="O5" s="7">
        <f t="shared" si="1"/>
        <v>5484.0999999999995</v>
      </c>
      <c r="P5" s="7">
        <v>580.70000000000005</v>
      </c>
      <c r="Q5" s="7"/>
      <c r="R5" s="7">
        <v>1017</v>
      </c>
      <c r="S5" s="7">
        <v>2179.5</v>
      </c>
      <c r="T5" s="8">
        <v>1515.5</v>
      </c>
      <c r="U5" s="7">
        <v>191.4</v>
      </c>
      <c r="V5" s="7"/>
      <c r="W5" s="7"/>
      <c r="Y5" s="10" t="s">
        <v>25</v>
      </c>
      <c r="Z5" s="8">
        <f>AA5/AA23*100</f>
        <v>9.4757543524135617</v>
      </c>
      <c r="AA5" s="8">
        <f t="shared" si="2"/>
        <v>5526.7999999999993</v>
      </c>
      <c r="AB5" s="8">
        <v>604.1</v>
      </c>
      <c r="AC5" s="8"/>
      <c r="AD5" s="8">
        <v>1104.0999999999999</v>
      </c>
      <c r="AE5" s="8">
        <v>2124.1</v>
      </c>
      <c r="AF5" s="8">
        <v>1510.8</v>
      </c>
      <c r="AG5" s="8">
        <v>183.7</v>
      </c>
      <c r="AH5" s="8"/>
      <c r="AI5" s="8"/>
    </row>
    <row r="6" spans="1:35">
      <c r="A6" s="7" t="s">
        <v>26</v>
      </c>
      <c r="B6" s="7">
        <f>C6/C23*100</f>
        <v>3.2057474319330157</v>
      </c>
      <c r="C6" s="7">
        <f t="shared" si="0"/>
        <v>1801.9999999999998</v>
      </c>
      <c r="D6" s="7">
        <v>1272.5999999999999</v>
      </c>
      <c r="E6" s="7">
        <v>356.3</v>
      </c>
      <c r="F6" s="7">
        <v>102.5</v>
      </c>
      <c r="G6" s="7">
        <v>70.599999999999994</v>
      </c>
      <c r="H6" s="7"/>
      <c r="I6" s="7"/>
      <c r="J6" s="7"/>
      <c r="K6" s="7"/>
      <c r="L6" s="7"/>
      <c r="M6" s="9" t="s">
        <v>26</v>
      </c>
      <c r="N6" s="7">
        <f>O6/O23*100</f>
        <v>3.0349466085378451</v>
      </c>
      <c r="O6" s="7">
        <f t="shared" si="1"/>
        <v>1738.7999999999997</v>
      </c>
      <c r="P6" s="7">
        <v>1188.0999999999999</v>
      </c>
      <c r="Q6" s="7">
        <v>362.1</v>
      </c>
      <c r="R6" s="7">
        <v>110.1</v>
      </c>
      <c r="S6" s="7">
        <v>78.5</v>
      </c>
      <c r="T6" s="7"/>
      <c r="U6" s="7"/>
      <c r="V6" s="7"/>
      <c r="W6" s="7"/>
      <c r="Y6" s="10" t="s">
        <v>26</v>
      </c>
      <c r="Z6" s="8">
        <f>AA6/AA23*100</f>
        <v>2.6590336949334499</v>
      </c>
      <c r="AA6" s="8">
        <f t="shared" si="2"/>
        <v>1550.8999999999999</v>
      </c>
      <c r="AB6" s="8">
        <v>1093.5999999999999</v>
      </c>
      <c r="AC6" s="8">
        <v>375.3</v>
      </c>
      <c r="AD6" s="8"/>
      <c r="AE6" s="8">
        <v>82</v>
      </c>
      <c r="AF6" s="8"/>
      <c r="AG6" s="8"/>
      <c r="AH6" s="8"/>
      <c r="AI6" s="8"/>
    </row>
    <row r="7" spans="1:35" s="13" customFormat="1">
      <c r="A7" s="12" t="s">
        <v>27</v>
      </c>
      <c r="B7" s="8">
        <f>C7/C23*100</f>
        <v>2.0442777408339992</v>
      </c>
      <c r="C7" s="7">
        <f t="shared" si="0"/>
        <v>1149.1199999999999</v>
      </c>
      <c r="D7" s="12"/>
      <c r="E7" s="12"/>
      <c r="F7" s="12"/>
      <c r="G7" s="12"/>
      <c r="H7" s="12"/>
      <c r="I7" s="8"/>
      <c r="J7" s="8"/>
      <c r="K7" s="8">
        <f>K23*0.5</f>
        <v>1149.1199999999999</v>
      </c>
      <c r="L7" s="8"/>
      <c r="M7" s="12" t="s">
        <v>28</v>
      </c>
      <c r="N7" s="8">
        <f>O7/O23*100</f>
        <v>2.3041716798153784</v>
      </c>
      <c r="O7" s="7">
        <f t="shared" si="1"/>
        <v>1320.12</v>
      </c>
      <c r="P7" s="12"/>
      <c r="Q7" s="12"/>
      <c r="R7" s="12"/>
      <c r="S7" s="12"/>
      <c r="T7" s="12"/>
      <c r="U7" s="8"/>
      <c r="V7" s="8"/>
      <c r="W7" s="8">
        <f>W23*0.5</f>
        <v>1320.12</v>
      </c>
      <c r="Y7" s="10" t="s">
        <v>29</v>
      </c>
      <c r="Z7" s="8">
        <f>AA7/AA23*100</f>
        <v>2.6017690580060036</v>
      </c>
      <c r="AA7" s="8">
        <f t="shared" si="2"/>
        <v>1517.5</v>
      </c>
      <c r="AB7" s="14"/>
      <c r="AC7" s="14"/>
      <c r="AD7" s="14"/>
      <c r="AE7" s="14"/>
      <c r="AF7" s="14"/>
      <c r="AG7" s="14"/>
      <c r="AH7" s="14"/>
      <c r="AI7" s="8">
        <f>AI23*0.5</f>
        <v>1517.5</v>
      </c>
    </row>
    <row r="8" spans="1:35">
      <c r="A8" s="7" t="s">
        <v>30</v>
      </c>
      <c r="B8" s="7">
        <f>C8/C23*100</f>
        <v>1.8953403518209959</v>
      </c>
      <c r="C8" s="7">
        <f t="shared" si="0"/>
        <v>1065.3999999999999</v>
      </c>
      <c r="D8" s="7"/>
      <c r="E8" s="7"/>
      <c r="F8" s="7"/>
      <c r="G8" s="8"/>
      <c r="H8" s="7">
        <v>868.8</v>
      </c>
      <c r="I8" s="7">
        <v>196.6</v>
      </c>
      <c r="J8" s="7"/>
      <c r="K8" s="7"/>
      <c r="L8" s="7"/>
      <c r="M8" s="9" t="s">
        <v>30</v>
      </c>
      <c r="N8" s="7">
        <f>O8/O23*100</f>
        <v>1.9051324035076249</v>
      </c>
      <c r="O8" s="7">
        <f t="shared" si="1"/>
        <v>1091.5</v>
      </c>
      <c r="P8" s="7"/>
      <c r="Q8" s="7"/>
      <c r="R8" s="7"/>
      <c r="S8" s="8"/>
      <c r="T8" s="7">
        <v>900.2</v>
      </c>
      <c r="U8" s="7">
        <v>191.3</v>
      </c>
      <c r="V8" s="7"/>
      <c r="W8" s="7"/>
      <c r="Y8" s="10" t="s">
        <v>30</v>
      </c>
      <c r="Z8" s="8">
        <f>AA8/AA23*100</f>
        <v>1.6937645155875658</v>
      </c>
      <c r="AA8" s="8">
        <f t="shared" si="2"/>
        <v>987.9</v>
      </c>
      <c r="AB8" s="8"/>
      <c r="AC8" s="8"/>
      <c r="AD8" s="8"/>
      <c r="AE8" s="8"/>
      <c r="AF8" s="8">
        <v>809.5</v>
      </c>
      <c r="AG8" s="8">
        <v>178.4</v>
      </c>
      <c r="AH8" s="8"/>
      <c r="AI8" s="8"/>
    </row>
    <row r="9" spans="1:35">
      <c r="A9" s="7" t="s">
        <v>31</v>
      </c>
      <c r="B9" s="7">
        <f>C9/C23*100</f>
        <v>1.7409236608710597</v>
      </c>
      <c r="C9" s="7">
        <f t="shared" si="0"/>
        <v>978.6</v>
      </c>
      <c r="D9" s="7"/>
      <c r="E9" s="7"/>
      <c r="F9" s="7"/>
      <c r="G9" s="7"/>
      <c r="H9" s="7"/>
      <c r="I9" s="7"/>
      <c r="J9" s="8">
        <v>978.6</v>
      </c>
      <c r="K9" s="7"/>
      <c r="L9" s="7"/>
      <c r="M9" s="9" t="s">
        <v>31</v>
      </c>
      <c r="N9" s="7">
        <f>O9/O23*100</f>
        <v>1.598810152645886</v>
      </c>
      <c r="O9" s="7">
        <f t="shared" si="1"/>
        <v>916</v>
      </c>
      <c r="P9" s="7"/>
      <c r="Q9" s="7"/>
      <c r="R9" s="7"/>
      <c r="S9" s="7"/>
      <c r="T9" s="7"/>
      <c r="U9" s="7"/>
      <c r="V9" s="8">
        <v>916</v>
      </c>
      <c r="W9" s="7"/>
      <c r="Y9" s="10" t="s">
        <v>31</v>
      </c>
      <c r="Z9" s="8">
        <f>AA9/AA23*100</f>
        <v>1.5953516365565641</v>
      </c>
      <c r="AA9" s="8">
        <f t="shared" si="2"/>
        <v>930.5</v>
      </c>
      <c r="AB9" s="8"/>
      <c r="AC9" s="8"/>
      <c r="AD9" s="8"/>
      <c r="AE9" s="8"/>
      <c r="AF9" s="8"/>
      <c r="AG9" s="8"/>
      <c r="AH9" s="8">
        <v>930.5</v>
      </c>
      <c r="AI9" s="8"/>
    </row>
    <row r="10" spans="1:35">
      <c r="A10" s="7" t="s">
        <v>32</v>
      </c>
      <c r="B10" s="7">
        <f>C10/C23*100</f>
        <v>1.7131713523593197</v>
      </c>
      <c r="C10" s="7">
        <f t="shared" si="0"/>
        <v>963</v>
      </c>
      <c r="D10" s="7">
        <v>364.9</v>
      </c>
      <c r="E10" s="7">
        <v>414.4</v>
      </c>
      <c r="F10" s="7">
        <v>124.7</v>
      </c>
      <c r="G10" s="7">
        <v>59</v>
      </c>
      <c r="H10" s="7"/>
      <c r="I10" s="7"/>
      <c r="J10" s="7"/>
      <c r="K10" s="7"/>
      <c r="L10" s="7"/>
      <c r="M10" s="9" t="s">
        <v>32</v>
      </c>
      <c r="N10" s="7">
        <f>O10/O23*100</f>
        <v>1.8246682680960795</v>
      </c>
      <c r="O10" s="7">
        <f t="shared" si="1"/>
        <v>1045.3999999999999</v>
      </c>
      <c r="P10" s="7">
        <v>384.9</v>
      </c>
      <c r="Q10" s="7">
        <v>454.2</v>
      </c>
      <c r="R10" s="7">
        <v>136</v>
      </c>
      <c r="S10" s="7">
        <v>70.3</v>
      </c>
      <c r="T10" s="7"/>
      <c r="U10" s="7"/>
      <c r="V10" s="7"/>
      <c r="W10" s="7"/>
      <c r="Y10" s="10" t="s">
        <v>32</v>
      </c>
      <c r="Z10" s="8">
        <f>AA10/AA23*100</f>
        <v>1.8295537145292955</v>
      </c>
      <c r="AA10" s="8">
        <f t="shared" si="2"/>
        <v>1067.0999999999999</v>
      </c>
      <c r="AB10" s="8">
        <v>385.2</v>
      </c>
      <c r="AC10" s="8">
        <v>471.8</v>
      </c>
      <c r="AD10" s="8">
        <v>140</v>
      </c>
      <c r="AE10" s="8">
        <v>70.099999999999994</v>
      </c>
      <c r="AF10" s="8"/>
      <c r="AG10" s="8"/>
      <c r="AH10" s="8"/>
      <c r="AI10" s="8"/>
    </row>
    <row r="11" spans="1:35">
      <c r="A11" s="7" t="s">
        <v>33</v>
      </c>
      <c r="B11" s="7">
        <f>C11/C23*100</f>
        <v>1.407540159903109</v>
      </c>
      <c r="C11" s="7">
        <f t="shared" si="0"/>
        <v>791.2</v>
      </c>
      <c r="D11" s="7">
        <v>138.30000000000001</v>
      </c>
      <c r="E11" s="7"/>
      <c r="F11" s="7">
        <v>223.9</v>
      </c>
      <c r="G11" s="7">
        <v>429</v>
      </c>
      <c r="H11" s="7"/>
      <c r="I11" s="7"/>
      <c r="J11" s="7"/>
      <c r="K11" s="7"/>
      <c r="L11" s="7"/>
      <c r="M11" s="9" t="s">
        <v>33</v>
      </c>
      <c r="N11" s="7">
        <f>O11/O23*100</f>
        <v>1.4663323244954243</v>
      </c>
      <c r="O11" s="7">
        <f t="shared" si="1"/>
        <v>840.1</v>
      </c>
      <c r="P11" s="7">
        <v>152.4</v>
      </c>
      <c r="Q11" s="7"/>
      <c r="R11" s="7">
        <v>251.1</v>
      </c>
      <c r="S11" s="7">
        <v>436.6</v>
      </c>
      <c r="T11" s="7"/>
      <c r="U11" s="7"/>
      <c r="V11" s="7"/>
      <c r="W11" s="7"/>
      <c r="Y11" s="10" t="s">
        <v>33</v>
      </c>
      <c r="Z11" s="8">
        <f>AA11/AA23*100</f>
        <v>1.4941955413853258</v>
      </c>
      <c r="AA11" s="8">
        <f t="shared" si="2"/>
        <v>871.5</v>
      </c>
      <c r="AB11" s="8">
        <v>159.5</v>
      </c>
      <c r="AC11" s="8"/>
      <c r="AD11" s="8">
        <v>271.39999999999998</v>
      </c>
      <c r="AE11" s="8">
        <v>440.6</v>
      </c>
      <c r="AF11" s="8"/>
      <c r="AG11" s="8"/>
      <c r="AH11" s="8"/>
      <c r="AI11" s="8"/>
    </row>
    <row r="12" spans="1:35">
      <c r="A12" s="7" t="s">
        <v>34</v>
      </c>
      <c r="B12" s="7">
        <f>C12/C23*100</f>
        <v>1.8129729233534608</v>
      </c>
      <c r="C12" s="7">
        <f t="shared" si="0"/>
        <v>1019.1</v>
      </c>
      <c r="D12" s="7"/>
      <c r="E12" s="7"/>
      <c r="F12" s="7"/>
      <c r="G12" s="7"/>
      <c r="H12" s="7"/>
      <c r="I12" s="7"/>
      <c r="J12" s="7">
        <v>1019.1</v>
      </c>
      <c r="K12" s="7"/>
      <c r="L12" s="7"/>
      <c r="M12" s="9" t="s">
        <v>34</v>
      </c>
      <c r="N12" s="7">
        <f>O12/O23*100</f>
        <v>1.4520198318625681</v>
      </c>
      <c r="O12" s="7">
        <f t="shared" si="1"/>
        <v>831.9</v>
      </c>
      <c r="P12" s="7"/>
      <c r="Q12" s="7"/>
      <c r="R12" s="7"/>
      <c r="S12" s="7"/>
      <c r="T12" s="7"/>
      <c r="U12" s="7"/>
      <c r="V12" s="7">
        <v>831.9</v>
      </c>
      <c r="W12" s="7"/>
      <c r="Y12" s="10" t="s">
        <v>34</v>
      </c>
      <c r="Z12" s="8">
        <f>AA12/AA23*100</f>
        <v>1.2886257818763178</v>
      </c>
      <c r="AA12" s="8">
        <f t="shared" si="2"/>
        <v>751.6</v>
      </c>
      <c r="AB12" s="8"/>
      <c r="AC12" s="8"/>
      <c r="AD12" s="8"/>
      <c r="AE12" s="8"/>
      <c r="AF12" s="8"/>
      <c r="AG12" s="8"/>
      <c r="AH12" s="8">
        <v>751.6</v>
      </c>
      <c r="AI12" s="8"/>
    </row>
    <row r="13" spans="1:35">
      <c r="A13" s="7" t="s">
        <v>35</v>
      </c>
      <c r="B13" s="7">
        <f>C13/C23*100</f>
        <v>1.1294833765451009</v>
      </c>
      <c r="C13" s="7">
        <f t="shared" si="0"/>
        <v>634.9</v>
      </c>
      <c r="D13" s="7">
        <v>94</v>
      </c>
      <c r="E13" s="7">
        <v>58.1</v>
      </c>
      <c r="F13" s="7">
        <v>165.4</v>
      </c>
      <c r="G13" s="7">
        <v>317.39999999999998</v>
      </c>
      <c r="H13" s="7"/>
      <c r="I13" s="7"/>
      <c r="J13" s="7"/>
      <c r="K13" s="7"/>
      <c r="L13" s="7"/>
      <c r="M13" s="9" t="s">
        <v>35</v>
      </c>
      <c r="N13" s="7">
        <f>O13/O23*100</f>
        <v>0.74721684099094299</v>
      </c>
      <c r="O13" s="7">
        <f t="shared" si="1"/>
        <v>428.1</v>
      </c>
      <c r="P13" s="7">
        <v>106</v>
      </c>
      <c r="Q13" s="7"/>
      <c r="R13" s="7"/>
      <c r="S13" s="7">
        <v>322.10000000000002</v>
      </c>
      <c r="T13" s="7"/>
      <c r="U13" s="7"/>
      <c r="V13" s="7"/>
      <c r="W13" s="7"/>
      <c r="Y13" s="10" t="s">
        <v>35</v>
      </c>
      <c r="Z13" s="8">
        <f>AA13/AA23*100</f>
        <v>1.0821987673234856</v>
      </c>
      <c r="AA13" s="8">
        <f t="shared" si="2"/>
        <v>631.20000000000005</v>
      </c>
      <c r="AB13" s="8">
        <v>112</v>
      </c>
      <c r="AC13" s="8"/>
      <c r="AD13" s="8">
        <v>196.2</v>
      </c>
      <c r="AE13" s="8">
        <v>323</v>
      </c>
      <c r="AF13" s="8"/>
      <c r="AG13" s="8"/>
      <c r="AH13" s="8"/>
      <c r="AI13" s="8"/>
    </row>
    <row r="14" spans="1:35">
      <c r="A14" s="7" t="s">
        <v>36</v>
      </c>
      <c r="B14" s="7">
        <f>C14/C23*100</f>
        <v>1.1675538510419745</v>
      </c>
      <c r="C14" s="7">
        <f t="shared" si="0"/>
        <v>656.3</v>
      </c>
      <c r="D14" s="7"/>
      <c r="E14" s="7"/>
      <c r="F14" s="7"/>
      <c r="G14" s="7"/>
      <c r="H14" s="7">
        <v>9.5</v>
      </c>
      <c r="I14" s="7"/>
      <c r="J14" s="7">
        <v>646.79999999999995</v>
      </c>
      <c r="K14" s="7"/>
      <c r="L14" s="7"/>
      <c r="M14" s="9" t="s">
        <v>36</v>
      </c>
      <c r="N14" s="7">
        <f>O14/O23*100</f>
        <v>2.0976528836788493</v>
      </c>
      <c r="O14" s="7">
        <f t="shared" si="1"/>
        <v>1201.8000000000002</v>
      </c>
      <c r="P14" s="7"/>
      <c r="Q14" s="7"/>
      <c r="R14" s="7"/>
      <c r="S14" s="7"/>
      <c r="T14" s="7">
        <v>15.4</v>
      </c>
      <c r="U14" s="7">
        <v>585.20000000000005</v>
      </c>
      <c r="V14" s="7">
        <v>601.20000000000005</v>
      </c>
      <c r="W14" s="7"/>
      <c r="Y14" s="10" t="s">
        <v>36</v>
      </c>
      <c r="Z14" s="8">
        <f>AA14/AA23*100</f>
        <v>1.0168759329840926</v>
      </c>
      <c r="AA14" s="8">
        <f t="shared" si="2"/>
        <v>593.1</v>
      </c>
      <c r="AB14" s="8"/>
      <c r="AC14" s="8"/>
      <c r="AD14" s="8"/>
      <c r="AE14" s="8"/>
      <c r="AF14" s="8">
        <v>7.9</v>
      </c>
      <c r="AG14" s="8"/>
      <c r="AH14" s="8">
        <v>585.20000000000005</v>
      </c>
      <c r="AI14" s="8"/>
    </row>
    <row r="15" spans="1:35">
      <c r="A15" s="7" t="s">
        <v>37</v>
      </c>
      <c r="B15" s="7">
        <f>C15/C23*100</f>
        <v>0.95354085655721221</v>
      </c>
      <c r="C15" s="7">
        <f t="shared" si="0"/>
        <v>536</v>
      </c>
      <c r="D15" s="7"/>
      <c r="E15" s="7"/>
      <c r="F15" s="7"/>
      <c r="G15" s="7"/>
      <c r="H15" s="7">
        <v>312.3</v>
      </c>
      <c r="I15" s="7">
        <v>223.7</v>
      </c>
      <c r="J15" s="7"/>
      <c r="K15" s="7"/>
      <c r="L15" s="7"/>
      <c r="M15" s="9" t="s">
        <v>37</v>
      </c>
      <c r="N15" s="7">
        <f>O15/O23*100</f>
        <v>0.95335164342268874</v>
      </c>
      <c r="O15" s="7">
        <f t="shared" si="1"/>
        <v>546.20000000000005</v>
      </c>
      <c r="P15" s="7"/>
      <c r="Q15" s="7"/>
      <c r="R15" s="7"/>
      <c r="S15" s="7"/>
      <c r="T15" s="7">
        <v>318.89999999999998</v>
      </c>
      <c r="U15" s="7">
        <v>227.3</v>
      </c>
      <c r="V15" s="7"/>
      <c r="W15" s="7"/>
      <c r="Y15" s="10" t="s">
        <v>37</v>
      </c>
      <c r="Z15" s="8">
        <f>AA15/AA23*100</f>
        <v>0</v>
      </c>
      <c r="AA15" s="8">
        <f t="shared" si="2"/>
        <v>0</v>
      </c>
      <c r="AB15" s="8"/>
      <c r="AC15" s="8"/>
      <c r="AD15" s="8"/>
      <c r="AE15" s="8"/>
      <c r="AF15" s="8"/>
      <c r="AG15" s="8"/>
      <c r="AH15" s="8"/>
      <c r="AI15" s="8"/>
    </row>
    <row r="16" spans="1:35">
      <c r="A16" s="7" t="s">
        <v>38</v>
      </c>
      <c r="B16" s="7">
        <f>C16/C23*100</f>
        <v>0.70483747643277517</v>
      </c>
      <c r="C16" s="7">
        <f t="shared" si="0"/>
        <v>396.2</v>
      </c>
      <c r="D16" s="7"/>
      <c r="E16" s="7"/>
      <c r="F16" s="7"/>
      <c r="G16" s="7"/>
      <c r="H16" s="7"/>
      <c r="I16" s="7"/>
      <c r="J16" s="8">
        <v>396.2</v>
      </c>
      <c r="K16" s="7"/>
      <c r="L16" s="7"/>
      <c r="M16" s="9" t="s">
        <v>39</v>
      </c>
      <c r="N16" s="7">
        <f>O16/O23*100</f>
        <v>0.5646452886254848</v>
      </c>
      <c r="O16" s="7">
        <f t="shared" si="1"/>
        <v>323.5</v>
      </c>
      <c r="P16" s="7"/>
      <c r="Q16" s="7"/>
      <c r="R16" s="7"/>
      <c r="S16" s="7"/>
      <c r="T16" s="7"/>
      <c r="U16" s="7"/>
      <c r="V16" s="8">
        <v>323.5</v>
      </c>
      <c r="W16" s="7"/>
      <c r="Y16" s="10" t="s">
        <v>40</v>
      </c>
      <c r="Z16" s="8">
        <f>AA16/AA23*100</f>
        <v>0.46651819484905016</v>
      </c>
      <c r="AA16" s="8">
        <f t="shared" si="2"/>
        <v>272.10000000000002</v>
      </c>
      <c r="AB16" s="8"/>
      <c r="AC16" s="8"/>
      <c r="AD16" s="8"/>
      <c r="AE16" s="8"/>
      <c r="AF16" s="8"/>
      <c r="AG16" s="8"/>
      <c r="AH16" s="8">
        <v>272.10000000000002</v>
      </c>
      <c r="AI16" s="8"/>
    </row>
    <row r="17" spans="1:35" s="13" customFormat="1">
      <c r="A17" s="7" t="s">
        <v>41</v>
      </c>
      <c r="B17" s="7">
        <f>C17/B23*100</f>
        <v>0.43033512335723223</v>
      </c>
      <c r="C17" s="7">
        <f t="shared" si="0"/>
        <v>241.89799999999997</v>
      </c>
      <c r="D17" s="15"/>
      <c r="E17" s="15"/>
      <c r="F17" s="15"/>
      <c r="G17" s="15"/>
      <c r="H17" s="15"/>
      <c r="I17" s="15"/>
      <c r="J17" s="10">
        <v>241.89799999999997</v>
      </c>
      <c r="K17" s="8"/>
      <c r="L17" s="8"/>
      <c r="M17" s="9" t="s">
        <v>42</v>
      </c>
      <c r="N17" s="7">
        <f>O17/N23*100</f>
        <v>0.46341058463698981</v>
      </c>
      <c r="O17" s="7">
        <f t="shared" si="1"/>
        <v>265.5</v>
      </c>
      <c r="P17" s="15"/>
      <c r="Q17" s="15"/>
      <c r="R17" s="15"/>
      <c r="S17" s="15"/>
      <c r="T17" s="15"/>
      <c r="U17" s="7">
        <v>265.5</v>
      </c>
      <c r="V17" s="14"/>
      <c r="W17" s="8"/>
      <c r="Y17" s="10" t="s">
        <v>43</v>
      </c>
      <c r="Z17" s="8">
        <f>AA17/AA23*100</f>
        <v>0.34513088064356412</v>
      </c>
      <c r="AA17" s="8">
        <f t="shared" si="2"/>
        <v>201.3</v>
      </c>
      <c r="AB17" s="8"/>
      <c r="AC17" s="8"/>
      <c r="AD17" s="8"/>
      <c r="AE17" s="8"/>
      <c r="AF17" s="8"/>
      <c r="AG17" s="8"/>
      <c r="AH17" s="8">
        <v>201.3</v>
      </c>
      <c r="AI17" s="8"/>
    </row>
    <row r="18" spans="1:35" s="13" customFormat="1">
      <c r="A18" s="8" t="s">
        <v>44</v>
      </c>
      <c r="B18" s="8">
        <f>C18/B23*100</f>
        <v>0.3264689995228372</v>
      </c>
      <c r="C18" s="7">
        <f t="shared" si="0"/>
        <v>183.51325225437944</v>
      </c>
      <c r="D18" s="8"/>
      <c r="E18" s="8"/>
      <c r="F18" s="8"/>
      <c r="G18" s="8"/>
      <c r="H18" s="8"/>
      <c r="I18" s="8"/>
      <c r="J18" s="8"/>
      <c r="K18" s="8">
        <v>183.51325225437944</v>
      </c>
      <c r="L18" s="8"/>
      <c r="M18" s="10" t="s">
        <v>44</v>
      </c>
      <c r="N18" s="8">
        <f>O18/N23*100</f>
        <v>0.32030878913686395</v>
      </c>
      <c r="O18" s="7">
        <f t="shared" si="1"/>
        <v>183.51325225437944</v>
      </c>
      <c r="P18" s="8"/>
      <c r="Q18" s="8"/>
      <c r="R18" s="8"/>
      <c r="S18" s="8"/>
      <c r="T18" s="8"/>
      <c r="U18" s="8"/>
      <c r="V18" s="8"/>
      <c r="W18" s="8">
        <v>183.51325225437944</v>
      </c>
      <c r="X18" s="10"/>
      <c r="Y18" s="10" t="s">
        <v>45</v>
      </c>
      <c r="Z18" s="8">
        <f>AA18/AA23*100</f>
        <v>0.48726376690959217</v>
      </c>
      <c r="AA18" s="8">
        <f t="shared" si="2"/>
        <v>284.2</v>
      </c>
      <c r="AB18" s="14"/>
      <c r="AC18" s="14"/>
      <c r="AD18" s="14"/>
      <c r="AE18" s="14"/>
      <c r="AF18" s="14"/>
      <c r="AG18" s="14"/>
      <c r="AH18" s="14"/>
      <c r="AI18" s="8">
        <v>284.2</v>
      </c>
    </row>
    <row r="19" spans="1:35" s="13" customFormat="1">
      <c r="A19" s="8" t="s">
        <v>46</v>
      </c>
      <c r="B19" s="8">
        <f>C19/C23*100</f>
        <v>0.17389667673221548</v>
      </c>
      <c r="C19" s="7">
        <f t="shared" si="0"/>
        <v>97.75</v>
      </c>
      <c r="D19" s="8"/>
      <c r="E19" s="8"/>
      <c r="F19" s="8"/>
      <c r="G19" s="8"/>
      <c r="H19" s="8"/>
      <c r="I19" s="8"/>
      <c r="J19" s="8"/>
      <c r="K19" s="8">
        <f>115*0.85</f>
        <v>97.75</v>
      </c>
      <c r="L19" s="8"/>
      <c r="M19" s="10" t="s">
        <v>46</v>
      </c>
      <c r="N19" s="8">
        <f>O19/O23*100</f>
        <v>0.19932764130148489</v>
      </c>
      <c r="O19" s="7">
        <f t="shared" si="1"/>
        <v>114.2</v>
      </c>
      <c r="P19" s="8"/>
      <c r="Q19" s="8"/>
      <c r="R19" s="8"/>
      <c r="S19" s="8"/>
      <c r="T19" s="8"/>
      <c r="U19" s="8"/>
      <c r="V19" s="8"/>
      <c r="W19" s="8">
        <v>114.2</v>
      </c>
      <c r="X19" s="10"/>
      <c r="Y19" s="10" t="s">
        <v>47</v>
      </c>
      <c r="Z19" s="8">
        <f>AA19/AA23*100</f>
        <v>0.30861181577665936</v>
      </c>
      <c r="AA19" s="8">
        <f t="shared" si="2"/>
        <v>180</v>
      </c>
      <c r="AB19" s="14"/>
      <c r="AC19" s="14"/>
      <c r="AD19" s="14"/>
      <c r="AE19" s="14"/>
      <c r="AF19" s="14"/>
      <c r="AG19" s="14"/>
      <c r="AH19" s="14"/>
      <c r="AI19" s="8">
        <v>180</v>
      </c>
    </row>
    <row r="20" spans="1:35" s="13" customFormat="1">
      <c r="A20" s="8"/>
      <c r="B20" s="8"/>
      <c r="C20" s="7"/>
      <c r="D20" s="8"/>
      <c r="E20" s="8"/>
      <c r="F20" s="8"/>
      <c r="G20" s="8"/>
      <c r="H20" s="8"/>
      <c r="I20" s="8"/>
      <c r="J20" s="8"/>
      <c r="K20" s="8"/>
      <c r="L20" s="8"/>
      <c r="M20" s="10"/>
      <c r="N20" s="8"/>
      <c r="O20" s="7"/>
      <c r="P20" s="8"/>
      <c r="Q20" s="8"/>
      <c r="R20" s="8"/>
      <c r="S20" s="8"/>
      <c r="T20" s="8"/>
      <c r="U20" s="8"/>
      <c r="V20" s="8"/>
      <c r="W20" s="8"/>
      <c r="X20" s="10"/>
      <c r="Y20" s="10"/>
      <c r="Z20" s="8"/>
      <c r="AA20" s="8"/>
      <c r="AB20" s="14"/>
      <c r="AC20" s="14"/>
      <c r="AD20" s="14"/>
      <c r="AE20" s="14"/>
      <c r="AF20" s="14"/>
      <c r="AG20" s="14"/>
      <c r="AH20" s="14"/>
      <c r="AI20" s="8"/>
    </row>
    <row r="21" spans="1:35" s="13" customFormat="1">
      <c r="A21" s="8"/>
      <c r="B21" s="8"/>
      <c r="C21" s="7"/>
      <c r="D21" s="8"/>
      <c r="E21" s="8"/>
      <c r="F21" s="8"/>
      <c r="G21" s="8"/>
      <c r="H21" s="8"/>
      <c r="I21" s="8"/>
      <c r="J21" s="8"/>
      <c r="K21" s="8"/>
      <c r="L21" s="8"/>
      <c r="M21" s="10"/>
      <c r="N21" s="8"/>
      <c r="O21" s="7"/>
      <c r="P21" s="8"/>
      <c r="Q21" s="8"/>
      <c r="R21" s="8"/>
      <c r="S21" s="8"/>
      <c r="T21" s="8"/>
      <c r="U21" s="8"/>
      <c r="V21" s="8"/>
      <c r="W21" s="8"/>
      <c r="X21" s="10"/>
      <c r="Y21" s="10"/>
      <c r="Z21" s="8"/>
      <c r="AA21" s="8"/>
      <c r="AB21" s="14"/>
      <c r="AC21" s="14"/>
      <c r="AD21" s="14"/>
      <c r="AE21" s="14"/>
      <c r="AF21" s="14"/>
      <c r="AG21" s="14"/>
      <c r="AH21" s="14"/>
      <c r="AI21" s="8"/>
    </row>
    <row r="22" spans="1:35" s="13" customFormat="1">
      <c r="A22" s="8"/>
      <c r="B22" s="8"/>
      <c r="C22" s="7"/>
      <c r="D22" s="8"/>
      <c r="E22" s="8"/>
      <c r="F22" s="8"/>
      <c r="G22" s="8"/>
      <c r="H22" s="8"/>
      <c r="I22" s="8"/>
      <c r="J22" s="8"/>
      <c r="K22" s="8"/>
      <c r="L22" s="8"/>
      <c r="M22" s="10"/>
      <c r="N22" s="8"/>
      <c r="O22" s="7"/>
      <c r="P22" s="8"/>
      <c r="Q22" s="8"/>
      <c r="R22" s="8"/>
      <c r="S22" s="8"/>
      <c r="T22" s="8"/>
      <c r="U22" s="8"/>
      <c r="V22" s="8"/>
      <c r="W22" s="8"/>
      <c r="X22" s="10"/>
      <c r="Y22" s="10"/>
      <c r="Z22" s="8"/>
      <c r="AA22" s="8"/>
      <c r="AB22" s="14"/>
      <c r="AC22" s="14"/>
      <c r="AD22" s="14"/>
      <c r="AE22" s="14"/>
      <c r="AF22" s="14"/>
      <c r="AG22" s="14"/>
      <c r="AH22" s="14"/>
      <c r="AI22" s="8"/>
    </row>
    <row r="23" spans="1:35" s="20" customFormat="1">
      <c r="A23" s="16" t="s">
        <v>48</v>
      </c>
      <c r="B23" s="16">
        <f>C23</f>
        <v>56211.54</v>
      </c>
      <c r="C23" s="16">
        <f>SUM(D23:K23)</f>
        <v>56211.54</v>
      </c>
      <c r="D23" s="17">
        <v>12605</v>
      </c>
      <c r="E23" s="17">
        <v>16154.5</v>
      </c>
      <c r="F23" s="17">
        <v>5533.9</v>
      </c>
      <c r="G23" s="17">
        <v>6755.4</v>
      </c>
      <c r="H23" s="17">
        <v>5745.5</v>
      </c>
      <c r="I23" s="17">
        <v>1577.6</v>
      </c>
      <c r="J23" s="17">
        <v>5541.4</v>
      </c>
      <c r="K23" s="17">
        <v>2298.2399999999998</v>
      </c>
      <c r="L23" s="17"/>
      <c r="M23" s="18" t="s">
        <v>48</v>
      </c>
      <c r="N23" s="16">
        <f>O23</f>
        <v>57292.60590971999</v>
      </c>
      <c r="O23" s="16">
        <f t="shared" si="1"/>
        <v>57292.60590971999</v>
      </c>
      <c r="P23" s="17">
        <v>12220.74</v>
      </c>
      <c r="Q23" s="17">
        <v>16950.145609759198</v>
      </c>
      <c r="R23" s="17">
        <v>5860.5749999999998</v>
      </c>
      <c r="S23" s="19">
        <v>6795.4319999999998</v>
      </c>
      <c r="T23" s="17">
        <v>5801.9</v>
      </c>
      <c r="U23" s="17">
        <v>1574.5</v>
      </c>
      <c r="V23" s="17">
        <v>5449.0732999607962</v>
      </c>
      <c r="W23" s="17">
        <v>2640.24</v>
      </c>
      <c r="Y23" s="20" t="s">
        <v>48</v>
      </c>
      <c r="Z23" s="17">
        <f>AA23</f>
        <v>58325.699405581079</v>
      </c>
      <c r="AA23" s="17">
        <f t="shared" si="2"/>
        <v>58325.699405581079</v>
      </c>
      <c r="AB23" s="21">
        <v>11990.16</v>
      </c>
      <c r="AC23" s="20">
        <v>17701.977640359499</v>
      </c>
      <c r="AD23" s="22">
        <v>6229.71</v>
      </c>
      <c r="AE23" s="19">
        <v>6957.9503999999997</v>
      </c>
      <c r="AF23" s="20">
        <v>5704.3940000000002</v>
      </c>
      <c r="AG23" s="17">
        <v>1564.7</v>
      </c>
      <c r="AH23" s="17">
        <v>5141.8073652215808</v>
      </c>
      <c r="AI23" s="17">
        <v>3035</v>
      </c>
    </row>
    <row r="24" spans="1:35">
      <c r="A24" s="16" t="s">
        <v>49</v>
      </c>
      <c r="B24" s="7">
        <f>SUM(B2:B5)</f>
        <v>70.519263487164679</v>
      </c>
      <c r="C24" s="16"/>
      <c r="D24" s="16"/>
      <c r="E24" s="16"/>
      <c r="F24" s="16"/>
      <c r="G24" s="16"/>
      <c r="H24" s="16"/>
      <c r="I24" s="16"/>
      <c r="J24" s="16"/>
      <c r="K24" s="16"/>
      <c r="L24" s="16"/>
      <c r="M24" s="18" t="s">
        <v>49</v>
      </c>
      <c r="N24" s="7">
        <f>SUM(N2+N3+N4+N5)</f>
        <v>70.243485427610025</v>
      </c>
      <c r="O24" s="16"/>
      <c r="P24" s="16"/>
      <c r="Q24" s="16"/>
      <c r="R24" s="16"/>
      <c r="S24" s="16"/>
      <c r="T24" s="16"/>
      <c r="U24" s="16"/>
      <c r="V24" s="16"/>
      <c r="W24" s="16"/>
      <c r="Y24" s="20" t="s">
        <v>50</v>
      </c>
      <c r="Z24" s="8">
        <f>SUM(Z2:Z5)</f>
        <v>70.751635901578965</v>
      </c>
      <c r="AA24" s="8"/>
      <c r="AB24" s="8"/>
      <c r="AC24" s="8"/>
      <c r="AD24" s="8"/>
      <c r="AE24" s="8"/>
      <c r="AF24" s="8"/>
      <c r="AG24" s="8"/>
      <c r="AH24" s="8"/>
      <c r="AI24" s="8"/>
    </row>
    <row r="25" spans="1:35">
      <c r="A25" s="16" t="s">
        <v>51</v>
      </c>
      <c r="B25" s="7">
        <f>SUMSQ(B2:B19)</f>
        <v>1395.6941727620417</v>
      </c>
      <c r="C25" s="16"/>
      <c r="D25" s="16"/>
      <c r="E25" s="16"/>
      <c r="F25" s="16"/>
      <c r="G25" s="16"/>
      <c r="H25" s="16"/>
      <c r="I25" s="16"/>
      <c r="J25" s="16"/>
      <c r="K25" s="23"/>
      <c r="L25" s="23"/>
      <c r="M25" s="18" t="s">
        <v>52</v>
      </c>
      <c r="N25" s="7">
        <f>SUMSQ(N2:N19)</f>
        <v>1390.5572181526884</v>
      </c>
      <c r="O25" s="16"/>
      <c r="P25" s="16"/>
      <c r="Q25" s="16"/>
      <c r="R25" s="16"/>
      <c r="S25" s="16"/>
      <c r="T25" s="16"/>
      <c r="U25" s="16"/>
      <c r="V25" s="16"/>
      <c r="W25" s="23"/>
      <c r="Y25" s="20" t="s">
        <v>53</v>
      </c>
      <c r="Z25" s="8">
        <f>SUMSQ(Z2:Z19)</f>
        <v>1408.8941405276285</v>
      </c>
      <c r="AA25" s="8"/>
      <c r="AB25" s="8"/>
      <c r="AC25" s="8"/>
      <c r="AD25" s="8"/>
      <c r="AE25" s="8"/>
      <c r="AF25" s="8"/>
      <c r="AG25" s="8"/>
      <c r="AH25" s="8"/>
      <c r="AI25" s="8"/>
    </row>
    <row r="26" spans="1:35">
      <c r="A26" s="16"/>
      <c r="B26" s="7"/>
      <c r="C26" s="16"/>
      <c r="D26" s="16"/>
      <c r="E26" s="16"/>
      <c r="F26" s="16"/>
      <c r="G26" s="16"/>
      <c r="H26" s="16"/>
      <c r="I26" s="16"/>
      <c r="J26" s="16"/>
      <c r="K26" s="8"/>
      <c r="L26" s="8"/>
      <c r="N26" s="8"/>
      <c r="O26" s="8"/>
      <c r="P26" s="8"/>
      <c r="Q26" s="8"/>
      <c r="R26" s="8"/>
      <c r="S26" s="8"/>
      <c r="T26" s="8"/>
      <c r="U26" s="8"/>
      <c r="V26" s="8"/>
      <c r="W26" s="8"/>
    </row>
    <row r="27" spans="1:35">
      <c r="K27" s="23"/>
      <c r="L27" s="23"/>
      <c r="M27" s="13"/>
      <c r="N27" s="8"/>
      <c r="O27" s="8"/>
      <c r="P27" s="8"/>
      <c r="Q27" s="8"/>
      <c r="R27" s="8"/>
      <c r="S27" s="8"/>
      <c r="T27" s="8"/>
      <c r="U27" s="8"/>
      <c r="V27" s="8"/>
      <c r="W27" s="8"/>
    </row>
    <row r="28" spans="1:35">
      <c r="I28" s="24"/>
      <c r="N28" s="8"/>
      <c r="O28" s="8"/>
      <c r="P28" s="8"/>
      <c r="Q28" s="8"/>
      <c r="R28" s="8"/>
      <c r="S28" s="8"/>
      <c r="T28" s="8"/>
      <c r="U28" s="8"/>
      <c r="V28" s="8"/>
      <c r="W28" s="8"/>
    </row>
    <row r="29" spans="1:35">
      <c r="I29" s="9"/>
    </row>
    <row r="30" spans="1:35" ht="30">
      <c r="A30" s="25" t="s">
        <v>54</v>
      </c>
      <c r="B30" s="25" t="s">
        <v>55</v>
      </c>
      <c r="C30" s="25" t="s">
        <v>56</v>
      </c>
      <c r="I30" s="9"/>
      <c r="M30" s="26"/>
      <c r="N30" s="27"/>
      <c r="O30" s="28"/>
      <c r="P30" s="27"/>
      <c r="Q30" s="27"/>
      <c r="R30" s="27"/>
      <c r="S30" s="27"/>
      <c r="T30" s="27"/>
      <c r="W30" s="20"/>
      <c r="Y30" s="29"/>
      <c r="Z30" s="29"/>
    </row>
    <row r="31" spans="1:35" s="13" customFormat="1">
      <c r="A31" s="10" t="s">
        <v>57</v>
      </c>
      <c r="B31" s="10" t="s">
        <v>58</v>
      </c>
      <c r="C31" s="10" t="s">
        <v>59</v>
      </c>
      <c r="D31" s="10"/>
      <c r="E31" s="10"/>
      <c r="F31" s="10"/>
      <c r="G31" s="10"/>
      <c r="H31" s="10"/>
      <c r="I31" s="9"/>
      <c r="J31" s="10"/>
      <c r="K31" s="10"/>
      <c r="L31" s="10"/>
      <c r="M31" s="30"/>
      <c r="N31" s="10"/>
      <c r="O31" s="10"/>
      <c r="P31" s="10"/>
      <c r="Y31" s="10"/>
      <c r="Z31" s="10"/>
      <c r="AA31" s="10"/>
      <c r="AB31" s="10"/>
      <c r="AC31" s="10"/>
    </row>
    <row r="32" spans="1:35">
      <c r="A32" s="10" t="s">
        <v>60</v>
      </c>
      <c r="B32" s="10" t="s">
        <v>61</v>
      </c>
      <c r="C32" s="10" t="s">
        <v>3</v>
      </c>
      <c r="I32" s="9"/>
      <c r="M32" s="20"/>
    </row>
    <row r="33" spans="1:20">
      <c r="A33" s="10" t="s">
        <v>62</v>
      </c>
      <c r="B33" s="10" t="s">
        <v>0</v>
      </c>
      <c r="M33" s="20"/>
    </row>
    <row r="34" spans="1:20">
      <c r="M34" s="20"/>
    </row>
    <row r="35" spans="1:20">
      <c r="M35" s="20"/>
    </row>
    <row r="36" spans="1:20">
      <c r="M36" s="20"/>
    </row>
    <row r="37" spans="1:20">
      <c r="M37" s="20"/>
    </row>
    <row r="38" spans="1:20">
      <c r="M38" s="20"/>
    </row>
    <row r="39" spans="1:20">
      <c r="M39" s="20"/>
    </row>
    <row r="40" spans="1:20" s="13" customFormat="1">
      <c r="A40" s="10"/>
      <c r="B40" s="10"/>
      <c r="C40" s="10"/>
      <c r="D40" s="10"/>
      <c r="E40" s="10"/>
      <c r="F40" s="10"/>
      <c r="G40" s="10"/>
      <c r="H40" s="10"/>
      <c r="I40" s="10"/>
      <c r="J40" s="10"/>
      <c r="K40" s="10"/>
      <c r="L40" s="10"/>
      <c r="M40" s="20"/>
      <c r="N40" s="10"/>
      <c r="P40" s="10"/>
    </row>
    <row r="41" spans="1:20" s="13" customFormat="1">
      <c r="A41" s="10"/>
      <c r="B41" s="10"/>
      <c r="C41" s="10"/>
      <c r="D41" s="10"/>
      <c r="E41" s="10"/>
      <c r="F41" s="10"/>
      <c r="G41" s="10"/>
      <c r="H41" s="10"/>
      <c r="I41" s="10"/>
      <c r="J41" s="10"/>
      <c r="K41" s="10"/>
      <c r="L41" s="10"/>
      <c r="M41" s="10"/>
      <c r="N41" s="10"/>
      <c r="O41" s="10"/>
    </row>
    <row r="42" spans="1:20" s="13" customFormat="1">
      <c r="A42" s="10"/>
      <c r="B42" s="10"/>
      <c r="C42" s="10"/>
      <c r="D42" s="10"/>
      <c r="E42" s="10"/>
      <c r="F42" s="10"/>
      <c r="G42" s="10"/>
      <c r="H42" s="10"/>
      <c r="I42" s="10"/>
      <c r="J42" s="10"/>
      <c r="K42" s="10"/>
      <c r="L42" s="10"/>
    </row>
    <row r="48" spans="1:20">
      <c r="P48" s="31"/>
      <c r="Q48" s="31"/>
      <c r="R48" s="31"/>
      <c r="S48" s="31"/>
      <c r="T48" s="31"/>
    </row>
  </sheetData>
  <phoneticPr fontId="3" type="noConversion"/>
  <pageMargins left="0.75000000000000011" right="0.75000000000000011" top="1" bottom="1" header="0.5" footer="0.5"/>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Top Ranking</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2014-12-06T18:03:44Z</dcterms:created>
  <dcterms:modified xsi:type="dcterms:W3CDTF">2014-12-06T18:04:24Z</dcterms:modified>
</cp:coreProperties>
</file>