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Wireles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" i="1"/>
  <c r="G16"/>
  <c r="G5"/>
  <c r="G18"/>
  <c r="G6"/>
  <c r="G19"/>
  <c r="G21"/>
  <c r="G22"/>
  <c r="G26"/>
  <c r="F3"/>
  <c r="F16"/>
  <c r="F5"/>
  <c r="F18"/>
  <c r="F6"/>
  <c r="F19"/>
  <c r="F21"/>
  <c r="F22"/>
  <c r="F26"/>
  <c r="E3"/>
  <c r="E16"/>
  <c r="E5"/>
  <c r="E18"/>
  <c r="E6"/>
  <c r="E19"/>
  <c r="E21"/>
  <c r="E22"/>
  <c r="E26"/>
  <c r="D3"/>
  <c r="D16"/>
  <c r="D5"/>
  <c r="D18"/>
  <c r="D6"/>
  <c r="D19"/>
  <c r="D21"/>
  <c r="D22"/>
  <c r="D26"/>
  <c r="C16"/>
  <c r="C17"/>
  <c r="C18"/>
  <c r="C19"/>
  <c r="C26"/>
  <c r="B16"/>
  <c r="B17"/>
  <c r="B18"/>
  <c r="B19"/>
  <c r="B20"/>
  <c r="B26"/>
  <c r="G25"/>
  <c r="F25"/>
  <c r="E25"/>
  <c r="D25"/>
  <c r="C25"/>
  <c r="B25"/>
  <c r="G23"/>
  <c r="F23"/>
  <c r="E23"/>
  <c r="D23"/>
</calcChain>
</file>

<file path=xl/comments1.xml><?xml version="1.0" encoding="utf-8"?>
<comments xmlns="http://schemas.openxmlformats.org/spreadsheetml/2006/main">
  <authors>
    <author>LR</author>
    <author>HAN</author>
    <author>Carleton University</author>
  </authors>
  <commentList>
    <comment ref="D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2008 p.36 
</t>
        </r>
      </text>
    </comment>
    <comment ref="E8" authorId="0">
      <text>
        <r>
          <rPr>
            <b/>
            <sz val="9"/>
            <color indexed="81"/>
            <rFont val="Calibri"/>
            <family val="2"/>
          </rPr>
          <t xml:space="preserve">LR:
SaskTel Annual Report 2010, p.30
</t>
        </r>
      </text>
    </comment>
    <comment ref="F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2012 p.30</t>
        </r>
      </text>
    </comment>
    <comment ref="G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2012 p.30</t>
        </r>
      </text>
    </comment>
    <comment ref="E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Report, 2011; p.15</t>
        </r>
      </text>
    </comment>
    <comment ref="F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 2011, p.15</t>
        </r>
      </text>
    </comment>
    <comment ref="G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Report, 2012 p.3</t>
        </r>
      </text>
    </comment>
    <comment ref="D10" authorId="1">
      <text>
        <r>
          <rPr>
            <b/>
            <sz val="9"/>
            <color indexed="8"/>
            <rFont val="Tahoma"/>
            <family val="2"/>
          </rPr>
          <t>HAN:
Population in Quebec: 7,750,518 in 2008</t>
        </r>
        <r>
          <rPr>
            <sz val="9"/>
            <color indexed="8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"/>
            <rFont val="Tahoma"/>
            <family val="2"/>
          </rPr>
          <t>Wireless Penetration Rate in Quebec: 55% in 2008</t>
        </r>
        <r>
          <rPr>
            <sz val="9"/>
            <color indexed="8"/>
            <rFont val="Tahoma"/>
            <family val="2"/>
          </rPr>
          <t xml:space="preserve">
(Source: CRTC Monitor Report 2009, Figure 5.5.9, http://www.crtc.gc.ca/eng/publications/reports/policymonitoring/2009/2009MonitoringReportFinalEn.pdf)
</t>
        </r>
        <r>
          <rPr>
            <b/>
            <sz val="9"/>
            <color indexed="8"/>
            <rFont val="Tahoma"/>
            <family val="2"/>
          </rPr>
          <t>Estimated Number of Subscribers in Wireless for Quebec:
7,750,518 *55% = 4,262,785
Wireless subscriber market share of Other (SaskTel, MTS and smaller WSPs) in Quebec in 2008: 5%</t>
        </r>
        <r>
          <rPr>
            <sz val="9"/>
            <color indexed="8"/>
            <rFont val="Tahoma"/>
            <family val="2"/>
          </rPr>
          <t xml:space="preserve">
(Source: CRTC Monitor Report 2009, Table 5.5.4, http://www.crtc.gc.ca/eng/publications/reports/PolicyMonitoring/2009/cmr5.htm)
</t>
        </r>
        <r>
          <rPr>
            <b/>
            <sz val="9"/>
            <color indexed="8"/>
            <rFont val="Tahoma"/>
            <family val="2"/>
          </rPr>
          <t>Subscribers Fr.: 4,262,785*5%= 213,139
ARPU of Quebec: 52.15</t>
        </r>
        <r>
          <rPr>
            <sz val="9"/>
            <color indexed="8"/>
            <rFont val="Tahoma"/>
            <family val="2"/>
          </rPr>
          <t xml:space="preserve">
(Source: CRTC Monitor Report 2009, Table 5.5.5, http://www.crtc.gc.ca/eng/publications/reports/PolicyMonitoring/2009/cmr5.htm)
</t>
        </r>
        <r>
          <rPr>
            <b/>
            <sz val="9"/>
            <color indexed="8"/>
            <rFont val="Tahoma"/>
            <family val="2"/>
          </rPr>
          <t>Revenue Fr.:  213,139 *12*52,15= 133.382 million
                     13.72% of total revenue in 2008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E10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b/>
            <u/>
            <sz val="9"/>
            <color indexed="8"/>
            <rFont val="Tahoma"/>
            <family val="2"/>
          </rPr>
          <t xml:space="preserve">
Other (SaskTel, MTS and smaller WSPs) has no revenue from Quebec</t>
        </r>
        <r>
          <rPr>
            <b/>
            <sz val="9"/>
            <color indexed="8"/>
            <rFont val="Tahoma"/>
            <family val="2"/>
          </rPr>
          <t xml:space="preserve">
Wireless subscriber market share of Other (SaskTel, MTS and smaller WSPs) in Quebec in 2011: 0%</t>
        </r>
        <r>
          <rPr>
            <sz val="9"/>
            <color indexed="8"/>
            <rFont val="Tahoma"/>
            <family val="2"/>
          </rPr>
          <t xml:space="preserve">
(Source: CRTC Monitor Report 2012, Table 5.5.5, http://www.crtc.gc.ca/eng/publications/reports/PolicyMonitoring/2012/cmr5.htm)
</t>
        </r>
        <r>
          <rPr>
            <b/>
            <sz val="9"/>
            <color indexed="8"/>
            <rFont val="Tahoma"/>
            <family val="2"/>
          </rPr>
          <t xml:space="preserve">
</t>
        </r>
        <r>
          <rPr>
            <u/>
            <sz val="9"/>
            <color indexed="8"/>
            <rFont val="Tahoma"/>
            <family val="2"/>
          </rPr>
          <t xml:space="preserve">
</t>
        </r>
        <r>
          <rPr>
            <b/>
            <u/>
            <sz val="9"/>
            <color indexed="8"/>
            <rFont val="Tahoma"/>
            <family val="2"/>
          </rPr>
          <t>Wireless revenue for New Entrants: 73.78 million</t>
        </r>
        <r>
          <rPr>
            <b/>
            <sz val="9"/>
            <color indexed="8"/>
            <rFont val="Tahoma"/>
            <family val="2"/>
          </rPr>
          <t xml:space="preserve">
Population in Quebec: 7,905,087 in 2010</t>
        </r>
        <r>
          <rPr>
            <sz val="9"/>
            <color indexed="8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"/>
            <rFont val="Tahoma"/>
            <family val="2"/>
          </rPr>
          <t>Wireless Penetration Rate in Quebec: 63% in 2010</t>
        </r>
        <r>
          <rPr>
            <sz val="9"/>
            <color indexed="8"/>
            <rFont val="Tahoma"/>
            <family val="2"/>
          </rPr>
          <t xml:space="preserve">
(Source: CRTC Monitor Report 2011, Figure 5.5.9, http://www.crtc.gc.ca/eng/publications/reports/PolicyMonitoring/2011/cmr5.htm)
</t>
        </r>
        <r>
          <rPr>
            <b/>
            <sz val="9"/>
            <color indexed="8"/>
            <rFont val="Tahoma"/>
            <family val="2"/>
          </rPr>
          <t>Estimated Number of Subscribers in Wireless for Quebec:
7,905,087 *63% = 4,980,204
Wireless subscriber market share of the three new providers in Quebec in 2010: 3%</t>
        </r>
        <r>
          <rPr>
            <sz val="9"/>
            <color indexed="8"/>
            <rFont val="Tahoma"/>
            <family val="2"/>
          </rPr>
          <t xml:space="preserve">
(Source: CRTC Monitor Report 2011, Table 5.5.4, http://www.crtc.gc.ca/eng/publications/reports/PolicyMonitoring/2011/cmr5.htm)
</t>
        </r>
        <r>
          <rPr>
            <b/>
            <sz val="9"/>
            <color indexed="8"/>
            <rFont val="Tahoma"/>
            <family val="2"/>
          </rPr>
          <t>Subscriber market share of Videotron: 136,100/25,825,400 = 0.53%
Substract market share of Videotron: 3% - 0.53% = 2.47%
Subscribers Fr.: 4,980,204*2.47%= 123,011
ARPU of Quebec: 49.98</t>
        </r>
        <r>
          <rPr>
            <sz val="9"/>
            <color indexed="8"/>
            <rFont val="Tahoma"/>
            <family val="2"/>
          </rPr>
          <t xml:space="preserve">
(Source: CRTC Monitor Report 2011, Table 5.5.5, http://www.crtc.gc.ca/eng/publications/reports/PolicyMonitoring/2011/cmr5.htm)
</t>
        </r>
        <r>
          <rPr>
            <b/>
            <u/>
            <sz val="9"/>
            <color indexed="8"/>
            <rFont val="Tahoma"/>
            <family val="2"/>
          </rPr>
          <t>Revenue Fr.:  123,011*12*49.98 = 73.78 million</t>
        </r>
        <r>
          <rPr>
            <b/>
            <sz val="9"/>
            <color indexed="8"/>
            <rFont val="Tahoma"/>
            <family val="2"/>
          </rPr>
          <t xml:space="preserve">
                     69.34% of total revenue in 2010</t>
        </r>
      </text>
    </comment>
    <comment ref="F10" authorId="2">
      <text>
        <r>
          <rPr>
            <b/>
            <sz val="9"/>
            <color indexed="8"/>
            <rFont val="Tahoma"/>
            <family val="2"/>
          </rPr>
          <t xml:space="preserve">HAN:
</t>
        </r>
        <r>
          <rPr>
            <b/>
            <u/>
            <sz val="9"/>
            <color indexed="8"/>
            <rFont val="Tahoma"/>
            <family val="2"/>
          </rPr>
          <t>Other (SaskTel, MTS and smaller WSPs) has no revenue from Quebec</t>
        </r>
        <r>
          <rPr>
            <b/>
            <sz val="9"/>
            <color indexed="8"/>
            <rFont val="Tahoma"/>
            <family val="2"/>
          </rPr>
          <t xml:space="preserve">
Wireless subscriber market share of Other (SaskTel, MTS and smaller WSPs) in Quebec in 2011: 0%
</t>
        </r>
        <r>
          <rPr>
            <sz val="9"/>
            <color indexed="8"/>
            <rFont val="Tahoma"/>
            <family val="2"/>
          </rPr>
          <t xml:space="preserve">(Source: CRTC Monitor Report 2012, Table 5.5.5, http://www.crtc.gc.ca/eng/publications/reports/PolicyMonitoring/2012/cmr5.htm)
</t>
        </r>
        <r>
          <rPr>
            <b/>
            <u/>
            <sz val="9"/>
            <color indexed="8"/>
            <rFont val="Tahoma"/>
            <family val="2"/>
          </rPr>
          <t xml:space="preserve">
Wireless revenue for New Entrants (except Videotron): 186.149 million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b/>
            <sz val="9"/>
            <color indexed="8"/>
            <rFont val="Tahoma"/>
            <family val="2"/>
          </rPr>
          <t>Population in Quebec: 7,977,989 in 2011</t>
        </r>
        <r>
          <rPr>
            <sz val="9"/>
            <color indexed="8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"/>
            <rFont val="Tahoma"/>
            <family val="2"/>
          </rPr>
          <t>Wireless Penetration Rate in Quebec: 65% in 2011</t>
        </r>
        <r>
          <rPr>
            <sz val="9"/>
            <color indexed="8"/>
            <rFont val="Tahoma"/>
            <family val="2"/>
          </rPr>
          <t xml:space="preserve">
(Source: CRTC Monitor Report 2012, Table 5.5.11, http://www.crtc.gc.ca/eng/publications/reports/PolicyMonitoring/2012/cmr5.htm)
</t>
        </r>
        <r>
          <rPr>
            <b/>
            <sz val="9"/>
            <color indexed="8"/>
            <rFont val="Tahoma"/>
            <family val="2"/>
          </rPr>
          <t>Estimated Number of Subscribers in Wireless for Quebec;
7,977,989*65%=5,185,693
Wireless subscriber market share of new providers in Quebec in 2011: 7%
Subscriber market share of Videotron: 290,600/27,387,200 = 1.06%
Substract market share of Videotron: 7% - 1.06% = 5.94%</t>
        </r>
        <r>
          <rPr>
            <sz val="9"/>
            <color indexed="8"/>
            <rFont val="Tahoma"/>
            <family val="2"/>
          </rPr>
          <t xml:space="preserve">
(Source: CRTC Monitor Report 2012, Table 5.5.5, http://www.crtc.gc.ca/eng/publications/reports/PolicyMonitoring/2012/cmr5.htm)
</t>
        </r>
        <r>
          <rPr>
            <b/>
            <sz val="9"/>
            <color indexed="8"/>
            <rFont val="Tahoma"/>
            <family val="2"/>
          </rPr>
          <t>Subscribers Fr.: 5,185,693*5.94%= 308,030 
ARPU of Quebec: 50.36</t>
        </r>
        <r>
          <rPr>
            <sz val="9"/>
            <color indexed="8"/>
            <rFont val="Tahoma"/>
            <family val="2"/>
          </rPr>
          <t xml:space="preserve">
(Source: CRTC Monitor Report 2012, Table 5.5.6, http://www.crtc.gc.ca/eng/publications/reports/PolicyMonitoring/2012/cmr5.htm)
</t>
        </r>
        <r>
          <rPr>
            <b/>
            <sz val="9"/>
            <color indexed="8"/>
            <rFont val="Tahoma"/>
            <family val="2"/>
          </rPr>
          <t xml:space="preserve">Revenue Fr.:  308,030*12*50.36= 186.149 million
                     59.17% of total revenue in 2011
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<sst xmlns="http://schemas.openxmlformats.org/spreadsheetml/2006/main" count="24" uniqueCount="20">
  <si>
    <t>Bell (4)</t>
    <phoneticPr fontId="5" type="noConversion"/>
  </si>
  <si>
    <t>Telus (5)</t>
    <phoneticPr fontId="5" type="noConversion"/>
  </si>
  <si>
    <t>Clearnet (6)</t>
    <phoneticPr fontId="5" type="noConversion"/>
  </si>
  <si>
    <t>Wireless Telecommunications Ownership Groups, Revenue ($million), Market Shares and Concentration Levels, 2000-2012 (1)</t>
    <phoneticPr fontId="5" type="noConversion"/>
  </si>
  <si>
    <t>Wireless Telecommunications Ownership Groups, Market Shares and Concentration Levels, 2000-2012 (1)</t>
    <phoneticPr fontId="5" type="noConversion"/>
  </si>
  <si>
    <t>Telus 2000</t>
  </si>
  <si>
    <t>SaskTel</t>
  </si>
  <si>
    <t>MTS Allstrea</t>
  </si>
  <si>
    <t>CR</t>
  </si>
  <si>
    <t>Small Providers and New Entrants (7)</t>
    <phoneticPr fontId="5" type="noConversion"/>
  </si>
  <si>
    <t xml:space="preserve">Total $ </t>
    <phoneticPr fontId="5" type="noConversion"/>
  </si>
  <si>
    <t>Total $ (Quebec excluded) (16)</t>
    <phoneticPr fontId="5" type="noConversion"/>
  </si>
  <si>
    <t>HHI</t>
    <phoneticPr fontId="5" type="noConversion"/>
  </si>
  <si>
    <t>Rogers (2)</t>
    <phoneticPr fontId="5" type="noConversion"/>
  </si>
  <si>
    <t xml:space="preserve">   Fido (3)</t>
    <phoneticPr fontId="5" type="noConversion"/>
  </si>
  <si>
    <t>Bell (4)</t>
    <phoneticPr fontId="5" type="noConversion"/>
  </si>
  <si>
    <t>Telus (5)</t>
    <phoneticPr fontId="5" type="noConversion"/>
  </si>
  <si>
    <t>Clearnet (6)</t>
    <phoneticPr fontId="5" type="noConversion"/>
  </si>
  <si>
    <t>Rogers (2)</t>
    <phoneticPr fontId="5" type="noConversion"/>
  </si>
  <si>
    <t xml:space="preserve">   Fido (3)</t>
    <phoneticPr fontId="5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</si>
</sst>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0.0%"/>
  </numFmts>
  <fonts count="16">
    <font>
      <sz val="10"/>
      <name val="Verdana"/>
    </font>
    <font>
      <b/>
      <sz val="10"/>
      <name val="Verdana"/>
    </font>
    <font>
      <sz val="10"/>
      <name val="Verdana"/>
    </font>
    <font>
      <b/>
      <sz val="12"/>
      <name val="Cambria"/>
    </font>
    <font>
      <sz val="11"/>
      <color indexed="8"/>
      <name val="Calibri"/>
      <family val="2"/>
      <charset val="134"/>
    </font>
    <font>
      <sz val="8"/>
      <name val="Verdana"/>
    </font>
    <font>
      <sz val="12"/>
      <name val="Cambria"/>
    </font>
    <font>
      <sz val="12"/>
      <color indexed="10"/>
      <name val="Cambria"/>
    </font>
    <font>
      <sz val="12"/>
      <name val="Calibri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u/>
      <sz val="9"/>
      <color indexed="8"/>
      <name val="Tahoma"/>
      <family val="2"/>
    </font>
    <font>
      <u/>
      <sz val="9"/>
      <color indexed="8"/>
      <name val="Tahoma"/>
      <family val="2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56">
    <xf numFmtId="0" fontId="0" fillId="0" borderId="0" xfId="0"/>
    <xf numFmtId="0" fontId="3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/>
    </xf>
    <xf numFmtId="165" fontId="6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6" fillId="0" borderId="0" xfId="1" applyFont="1" applyFill="1" applyAlignment="1">
      <alignment horizontal="right"/>
    </xf>
    <xf numFmtId="164" fontId="0" fillId="0" borderId="0" xfId="0" applyNumberFormat="1"/>
    <xf numFmtId="0" fontId="6" fillId="0" borderId="0" xfId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Alignment="1">
      <alignment horizontal="right"/>
    </xf>
    <xf numFmtId="165" fontId="3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right"/>
    </xf>
    <xf numFmtId="1" fontId="3" fillId="0" borderId="0" xfId="1" applyNumberFormat="1" applyFont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65" fontId="6" fillId="0" borderId="0" xfId="1" applyNumberFormat="1" applyFont="1" applyBorder="1" applyAlignment="1">
      <alignment horizontal="right" vertical="center"/>
    </xf>
    <xf numFmtId="0" fontId="0" fillId="0" borderId="0" xfId="0" applyFill="1"/>
    <xf numFmtId="165" fontId="3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0" fontId="3" fillId="0" borderId="0" xfId="1" applyFont="1" applyBorder="1" applyAlignment="1">
      <alignment horizontal="left" vertical="center"/>
    </xf>
    <xf numFmtId="165" fontId="6" fillId="0" borderId="0" xfId="0" applyNumberFormat="1" applyFont="1" applyFill="1" applyAlignment="1">
      <alignment horizontal="right"/>
    </xf>
    <xf numFmtId="164" fontId="0" fillId="0" borderId="0" xfId="0" applyNumberFormat="1" applyFill="1"/>
    <xf numFmtId="0" fontId="6" fillId="0" borderId="0" xfId="1" applyFont="1" applyBorder="1" applyAlignment="1"/>
    <xf numFmtId="165" fontId="7" fillId="0" borderId="0" xfId="1" applyNumberFormat="1" applyFont="1" applyFill="1" applyAlignment="1">
      <alignment horizontal="right"/>
    </xf>
    <xf numFmtId="165" fontId="0" fillId="0" borderId="0" xfId="0" applyNumberFormat="1" applyFill="1"/>
    <xf numFmtId="0" fontId="7" fillId="0" borderId="0" xfId="1" applyFont="1" applyFill="1" applyAlignment="1">
      <alignment horizontal="right"/>
    </xf>
    <xf numFmtId="164" fontId="7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left"/>
    </xf>
    <xf numFmtId="0" fontId="15" fillId="0" borderId="0" xfId="0" applyFont="1"/>
    <xf numFmtId="3" fontId="6" fillId="0" borderId="0" xfId="1" applyNumberFormat="1" applyFont="1" applyFill="1" applyBorder="1" applyAlignment="1">
      <alignment horizontal="right" vertical="center"/>
    </xf>
    <xf numFmtId="165" fontId="15" fillId="0" borderId="0" xfId="0" applyNumberFormat="1" applyFont="1"/>
    <xf numFmtId="0" fontId="15" fillId="0" borderId="0" xfId="0" applyFont="1" applyFill="1"/>
    <xf numFmtId="164" fontId="6" fillId="0" borderId="0" xfId="1" applyNumberFormat="1" applyFont="1" applyFill="1" applyBorder="1" applyAlignment="1">
      <alignment horizontal="right"/>
    </xf>
    <xf numFmtId="0" fontId="2" fillId="0" borderId="0" xfId="0" applyFont="1"/>
    <xf numFmtId="165" fontId="1" fillId="0" borderId="0" xfId="0" applyNumberFormat="1" applyFont="1"/>
    <xf numFmtId="0" fontId="2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61"/>
  <sheetViews>
    <sheetView tabSelected="1" workbookViewId="0">
      <selection activeCell="E32" sqref="E32"/>
    </sheetView>
  </sheetViews>
  <sheetFormatPr baseColWidth="10" defaultRowHeight="13"/>
  <sheetData>
    <row r="1" spans="1:16" ht="15">
      <c r="A1" s="1" t="s">
        <v>3</v>
      </c>
      <c r="B1" s="2"/>
      <c r="C1" s="2"/>
      <c r="D1" s="2"/>
      <c r="E1" s="2"/>
      <c r="F1" s="2"/>
      <c r="G1" s="48"/>
      <c r="H1" s="48"/>
      <c r="I1" s="48"/>
      <c r="J1" s="48"/>
    </row>
    <row r="2" spans="1:16" ht="15">
      <c r="A2" s="3"/>
      <c r="B2" s="4">
        <v>2000</v>
      </c>
      <c r="C2" s="4">
        <v>2004</v>
      </c>
      <c r="D2" s="4">
        <v>2008</v>
      </c>
      <c r="E2" s="4">
        <v>2010</v>
      </c>
      <c r="F2" s="4">
        <v>2011</v>
      </c>
      <c r="G2" s="5">
        <v>2012</v>
      </c>
      <c r="H2" s="48"/>
      <c r="I2" s="48"/>
      <c r="J2" s="48"/>
    </row>
    <row r="3" spans="1:16" ht="15">
      <c r="A3" s="6" t="s">
        <v>13</v>
      </c>
      <c r="B3" s="7">
        <v>1341.1</v>
      </c>
      <c r="C3" s="7">
        <v>2200.1</v>
      </c>
      <c r="D3" s="12">
        <f>6335-903.2</f>
        <v>5431.8</v>
      </c>
      <c r="E3" s="12">
        <f>6968-985.7</f>
        <v>5982.3</v>
      </c>
      <c r="F3" s="12">
        <f>7138-971.5</f>
        <v>6166.5</v>
      </c>
      <c r="G3" s="48">
        <f>7280-1324</f>
        <v>5956</v>
      </c>
      <c r="H3" s="48"/>
      <c r="I3" s="9"/>
      <c r="J3" s="10"/>
      <c r="K3" s="10"/>
      <c r="L3" s="10"/>
      <c r="M3" s="10"/>
      <c r="N3" s="10"/>
      <c r="O3" s="10"/>
      <c r="P3" s="11"/>
    </row>
    <row r="4" spans="1:16" ht="15">
      <c r="A4" s="6" t="s">
        <v>14</v>
      </c>
      <c r="B4" s="12">
        <v>308.60000000000002</v>
      </c>
      <c r="C4" s="12">
        <v>420.2</v>
      </c>
      <c r="D4" s="12"/>
      <c r="E4" s="12"/>
      <c r="F4" s="12"/>
      <c r="G4" s="48"/>
      <c r="H4" s="48"/>
      <c r="I4" s="13"/>
      <c r="J4" s="14"/>
      <c r="K4" s="14"/>
      <c r="L4" s="14"/>
      <c r="M4" s="12"/>
      <c r="N4" s="12"/>
      <c r="O4" s="12"/>
      <c r="P4" s="12"/>
    </row>
    <row r="5" spans="1:16" ht="15">
      <c r="A5" s="6" t="s">
        <v>15</v>
      </c>
      <c r="B5" s="12">
        <v>1167.5999999999999</v>
      </c>
      <c r="C5" s="12">
        <v>2171.8000000000002</v>
      </c>
      <c r="D5" s="12">
        <f>4481-954.9</f>
        <v>3526.1</v>
      </c>
      <c r="E5" s="12">
        <f>4934-1105.2</f>
        <v>3828.8</v>
      </c>
      <c r="F5" s="12">
        <f>5231-1065.5</f>
        <v>4165.5</v>
      </c>
      <c r="G5" s="48">
        <f>5573-1384.7</f>
        <v>4188.3</v>
      </c>
      <c r="H5" s="48"/>
      <c r="I5" s="13"/>
      <c r="J5" s="12"/>
      <c r="K5" s="12"/>
      <c r="L5" s="12"/>
      <c r="M5" s="12"/>
      <c r="N5" s="12"/>
      <c r="O5" s="12"/>
    </row>
    <row r="6" spans="1:16" ht="15">
      <c r="A6" s="6" t="s">
        <v>16</v>
      </c>
      <c r="B6" s="12">
        <v>1400.1</v>
      </c>
      <c r="C6" s="12">
        <v>2497</v>
      </c>
      <c r="D6" s="49">
        <f>4666-593.6</f>
        <v>4072.4</v>
      </c>
      <c r="E6" s="49">
        <f>5047-806.5</f>
        <v>4240.5</v>
      </c>
      <c r="F6" s="12">
        <f>5500-877.5</f>
        <v>4622.5</v>
      </c>
      <c r="G6" s="48">
        <f>5845-1075.2</f>
        <v>4769.8</v>
      </c>
      <c r="H6" s="48"/>
      <c r="I6" s="13"/>
      <c r="J6" s="14"/>
      <c r="K6" s="14"/>
      <c r="L6" s="14"/>
      <c r="M6" s="14"/>
      <c r="N6" s="14"/>
      <c r="O6" s="14"/>
      <c r="P6" s="14"/>
    </row>
    <row r="7" spans="1:16" ht="15">
      <c r="A7" s="6" t="s">
        <v>17</v>
      </c>
      <c r="B7" s="12">
        <v>97.7</v>
      </c>
      <c r="C7" s="12" t="s">
        <v>5</v>
      </c>
      <c r="D7" s="12"/>
      <c r="E7" s="12"/>
      <c r="F7" s="12"/>
      <c r="G7" s="48"/>
      <c r="H7" s="48"/>
      <c r="I7" s="13"/>
      <c r="J7" s="12"/>
      <c r="K7" s="12"/>
      <c r="L7" s="12"/>
      <c r="M7" s="12"/>
      <c r="N7" s="12"/>
      <c r="O7" s="12"/>
      <c r="P7" s="12"/>
    </row>
    <row r="8" spans="1:16" ht="15">
      <c r="A8" s="6" t="s">
        <v>6</v>
      </c>
      <c r="B8" s="12"/>
      <c r="C8" s="12"/>
      <c r="D8" s="15">
        <v>350.2</v>
      </c>
      <c r="E8" s="16">
        <v>408.5</v>
      </c>
      <c r="F8" s="16">
        <v>414.4</v>
      </c>
      <c r="G8" s="17">
        <v>454.2</v>
      </c>
      <c r="H8" s="48"/>
      <c r="I8" s="13"/>
      <c r="J8" s="12"/>
      <c r="K8" s="12"/>
      <c r="L8" s="12"/>
      <c r="M8" s="12"/>
      <c r="N8" s="12"/>
      <c r="O8" s="12"/>
      <c r="P8" s="12"/>
    </row>
    <row r="9" spans="1:16" ht="15">
      <c r="A9" s="6" t="s">
        <v>7</v>
      </c>
      <c r="B9" s="12"/>
      <c r="C9" s="12"/>
      <c r="D9" s="16">
        <v>291.60000000000002</v>
      </c>
      <c r="E9" s="18">
        <v>328.2</v>
      </c>
      <c r="F9" s="19">
        <v>356.3</v>
      </c>
      <c r="G9" s="16">
        <v>362.1</v>
      </c>
      <c r="H9" s="48"/>
      <c r="I9" s="13"/>
      <c r="J9" s="12"/>
      <c r="K9" s="12"/>
      <c r="L9" s="12"/>
      <c r="M9" s="12"/>
      <c r="N9" s="12"/>
      <c r="O9" s="12"/>
      <c r="P9" s="12"/>
    </row>
    <row r="10" spans="1:16" ht="15">
      <c r="A10" s="6" t="s">
        <v>9</v>
      </c>
      <c r="B10" s="20"/>
      <c r="C10" s="20"/>
      <c r="D10" s="52">
        <v>-51.800000000001091</v>
      </c>
      <c r="E10" s="52">
        <v>224.69999999999891</v>
      </c>
      <c r="F10" s="52">
        <v>441.00000000000182</v>
      </c>
      <c r="G10" s="48">
        <v>1345.1999999999989</v>
      </c>
      <c r="H10" s="48"/>
      <c r="I10" s="13"/>
      <c r="J10" s="12"/>
      <c r="K10" s="12"/>
      <c r="L10" s="12"/>
      <c r="M10" s="12"/>
      <c r="N10" s="12"/>
      <c r="O10" s="12"/>
    </row>
    <row r="11" spans="1:16" ht="15">
      <c r="A11" s="21" t="s">
        <v>10</v>
      </c>
      <c r="B11" s="22">
        <v>4437.5200199999999</v>
      </c>
      <c r="C11" s="23">
        <v>7598.2</v>
      </c>
      <c r="D11" s="23">
        <v>13620.3</v>
      </c>
      <c r="E11" s="23">
        <v>15013</v>
      </c>
      <c r="F11" s="23">
        <v>16166.2</v>
      </c>
      <c r="G11" s="23">
        <v>17075.599999999999</v>
      </c>
      <c r="H11" s="53"/>
      <c r="I11" s="13"/>
      <c r="J11" s="24"/>
      <c r="K11" s="24"/>
      <c r="L11" s="24"/>
      <c r="M11" s="24"/>
      <c r="N11" s="24"/>
      <c r="O11" s="24"/>
      <c r="P11" s="25"/>
    </row>
    <row r="12" spans="1:16" ht="15">
      <c r="A12" s="26"/>
      <c r="B12" s="27"/>
      <c r="C12" s="27"/>
      <c r="D12" s="12"/>
      <c r="E12" s="12"/>
      <c r="F12" s="12"/>
      <c r="G12" s="12"/>
      <c r="H12" s="48"/>
      <c r="I12" s="13"/>
      <c r="J12" s="24"/>
      <c r="K12" s="24"/>
      <c r="L12" s="24"/>
      <c r="M12" s="28"/>
      <c r="N12" s="28"/>
      <c r="O12" s="28"/>
      <c r="P12" s="28"/>
    </row>
    <row r="13" spans="1:16" ht="15">
      <c r="A13" s="26"/>
      <c r="B13" s="27"/>
      <c r="C13" s="27"/>
      <c r="D13" s="12"/>
      <c r="E13" s="12"/>
      <c r="F13" s="12"/>
      <c r="G13" s="12"/>
      <c r="H13" s="48"/>
      <c r="I13" s="11"/>
      <c r="J13" s="14"/>
      <c r="K13" s="14"/>
      <c r="L13" s="14"/>
      <c r="M13" s="14"/>
      <c r="N13" s="14"/>
      <c r="O13" s="14"/>
      <c r="P13" s="14"/>
    </row>
    <row r="14" spans="1:16" ht="15">
      <c r="A14" s="29" t="s">
        <v>4</v>
      </c>
      <c r="B14" s="30"/>
      <c r="C14" s="30"/>
      <c r="D14" s="30"/>
      <c r="E14" s="30"/>
      <c r="F14" s="30"/>
      <c r="G14" s="48"/>
      <c r="H14" s="48"/>
      <c r="I14" s="13"/>
      <c r="J14" s="28"/>
      <c r="K14" s="28"/>
      <c r="L14" s="28"/>
      <c r="M14" s="28"/>
      <c r="N14" s="28"/>
      <c r="O14" s="28"/>
      <c r="P14" s="28"/>
    </row>
    <row r="15" spans="1:16" ht="15">
      <c r="A15" s="31"/>
      <c r="B15" s="32">
        <v>2000</v>
      </c>
      <c r="C15" s="32">
        <v>2004</v>
      </c>
      <c r="D15" s="32">
        <v>2008</v>
      </c>
      <c r="E15" s="32">
        <v>2010</v>
      </c>
      <c r="F15" s="32">
        <v>2011</v>
      </c>
      <c r="G15" s="33">
        <v>2012</v>
      </c>
      <c r="H15" s="48"/>
      <c r="I15" s="48"/>
      <c r="J15" s="48"/>
    </row>
    <row r="16" spans="1:16" ht="15">
      <c r="A16" s="6" t="s">
        <v>18</v>
      </c>
      <c r="B16" s="34">
        <f>1341.1/B24*100</f>
        <v>30.221971830985911</v>
      </c>
      <c r="C16" s="34">
        <f>2200.1/C24*100</f>
        <v>28.955542102076809</v>
      </c>
      <c r="D16" s="34">
        <f>D3/D$24*100</f>
        <v>39.880178850686107</v>
      </c>
      <c r="E16" s="34">
        <f>E3/E$24*100</f>
        <v>39.847465529874107</v>
      </c>
      <c r="F16" s="34">
        <f>F3/F$24*100</f>
        <v>38.14440004453737</v>
      </c>
      <c r="G16" s="50">
        <f>G3/G$11*100</f>
        <v>34.880179905830545</v>
      </c>
      <c r="H16" s="48"/>
      <c r="I16" s="48"/>
      <c r="J16" s="48"/>
    </row>
    <row r="17" spans="1:24" ht="15">
      <c r="A17" s="6" t="s">
        <v>19</v>
      </c>
      <c r="B17" s="34">
        <f>308.6/B24*100</f>
        <v>6.9543661971830995</v>
      </c>
      <c r="C17" s="34">
        <f>420.2/C24*100</f>
        <v>5.5302571661709345</v>
      </c>
      <c r="D17" s="34"/>
      <c r="E17" s="34"/>
      <c r="F17" s="34"/>
      <c r="G17" s="50"/>
      <c r="H17" s="48"/>
      <c r="I17" s="48"/>
      <c r="J17" s="48"/>
    </row>
    <row r="18" spans="1:24" ht="15">
      <c r="A18" s="6" t="s">
        <v>0</v>
      </c>
      <c r="B18" s="34">
        <f>1167.6/B24*100</f>
        <v>26.312112676056337</v>
      </c>
      <c r="C18" s="34">
        <f>2171.8/C24*100</f>
        <v>28.583085467610754</v>
      </c>
      <c r="D18" s="34">
        <f t="shared" ref="D18:F23" si="0">D5/D$24*100</f>
        <v>25.888563394345205</v>
      </c>
      <c r="E18" s="34">
        <f t="shared" si="0"/>
        <v>25.503230533537604</v>
      </c>
      <c r="F18" s="34">
        <f t="shared" si="0"/>
        <v>25.766723163142853</v>
      </c>
      <c r="G18" s="50">
        <f t="shared" ref="G18:G23" si="1">G5/G$11*100</f>
        <v>24.527981447211229</v>
      </c>
      <c r="H18" s="48"/>
      <c r="I18" s="48"/>
      <c r="J18" s="48"/>
    </row>
    <row r="19" spans="1:24" ht="15">
      <c r="A19" s="6" t="s">
        <v>1</v>
      </c>
      <c r="B19" s="34">
        <f>1400.1/B24*100</f>
        <v>31.551549295774645</v>
      </c>
      <c r="C19" s="34">
        <f>2497/C24*100</f>
        <v>32.863046511015767</v>
      </c>
      <c r="D19" s="34">
        <f t="shared" si="0"/>
        <v>29.899488263841473</v>
      </c>
      <c r="E19" s="34">
        <f t="shared" si="0"/>
        <v>28.245520548857655</v>
      </c>
      <c r="F19" s="34">
        <f t="shared" si="0"/>
        <v>28.593608887679228</v>
      </c>
      <c r="G19" s="50">
        <f t="shared" si="1"/>
        <v>27.933425472604188</v>
      </c>
      <c r="H19" s="48"/>
      <c r="I19" s="48"/>
      <c r="J19" s="48"/>
    </row>
    <row r="20" spans="1:24" ht="15">
      <c r="A20" s="6" t="s">
        <v>2</v>
      </c>
      <c r="B20" s="34">
        <f>97.7/B24*100</f>
        <v>2.2016901408450704</v>
      </c>
      <c r="C20" s="34" t="s">
        <v>5</v>
      </c>
      <c r="D20" s="34"/>
      <c r="E20" s="34"/>
      <c r="F20" s="34"/>
      <c r="G20" s="50"/>
      <c r="H20" s="48"/>
      <c r="I20" s="48"/>
      <c r="J20" s="48"/>
    </row>
    <row r="21" spans="1:24" ht="15">
      <c r="A21" s="6" t="s">
        <v>6</v>
      </c>
      <c r="B21" s="34"/>
      <c r="C21" s="34"/>
      <c r="D21" s="34">
        <f t="shared" si="0"/>
        <v>2.571162162360594</v>
      </c>
      <c r="E21" s="34">
        <f t="shared" si="0"/>
        <v>2.720975154865783</v>
      </c>
      <c r="F21" s="34">
        <f t="shared" si="0"/>
        <v>2.5633729633432711</v>
      </c>
      <c r="G21" s="50">
        <f t="shared" si="1"/>
        <v>2.6599358148469161</v>
      </c>
      <c r="H21" s="48"/>
      <c r="I21" s="48"/>
      <c r="J21" s="48"/>
    </row>
    <row r="22" spans="1:24" ht="15">
      <c r="A22" s="6" t="s">
        <v>7</v>
      </c>
      <c r="B22" s="34"/>
      <c r="C22" s="34"/>
      <c r="D22" s="34">
        <f t="shared" si="0"/>
        <v>2.1409220061232133</v>
      </c>
      <c r="E22" s="34">
        <f t="shared" si="0"/>
        <v>2.1861053753413708</v>
      </c>
      <c r="F22" s="34">
        <f t="shared" si="0"/>
        <v>2.2039811458475089</v>
      </c>
      <c r="G22" s="50">
        <f t="shared" si="1"/>
        <v>2.120569701796716</v>
      </c>
      <c r="H22" s="48"/>
      <c r="I22" s="48"/>
      <c r="J22" s="48"/>
    </row>
    <row r="23" spans="1:24" ht="15">
      <c r="A23" s="6" t="s">
        <v>9</v>
      </c>
      <c r="B23" s="34"/>
      <c r="C23" s="34"/>
      <c r="D23" s="34">
        <f t="shared" si="0"/>
        <v>-0.38031467735660074</v>
      </c>
      <c r="E23" s="34">
        <f t="shared" si="0"/>
        <v>1.4967028575234722</v>
      </c>
      <c r="F23" s="34">
        <f t="shared" si="0"/>
        <v>2.7279137954497767</v>
      </c>
      <c r="G23" s="50">
        <f t="shared" si="1"/>
        <v>7.8779076577104119</v>
      </c>
      <c r="H23" s="48"/>
      <c r="I23" s="51"/>
      <c r="J23" s="51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5">
      <c r="A24" s="21" t="s">
        <v>11</v>
      </c>
      <c r="B24" s="36">
        <v>4437.5</v>
      </c>
      <c r="C24" s="36">
        <v>7598.2</v>
      </c>
      <c r="D24" s="36">
        <v>13620.3</v>
      </c>
      <c r="E24" s="36">
        <v>15013</v>
      </c>
      <c r="F24" s="36">
        <v>16166.2</v>
      </c>
      <c r="G24" s="54">
        <v>17075.599999999999</v>
      </c>
      <c r="H24" s="53"/>
      <c r="I24" s="55"/>
      <c r="J24" s="55"/>
      <c r="K24" s="35"/>
      <c r="L24" s="37"/>
      <c r="M24" s="37"/>
      <c r="N24" s="37"/>
      <c r="O24" s="37"/>
      <c r="P24" s="38"/>
      <c r="Q24" s="35"/>
      <c r="R24" s="35"/>
      <c r="S24" s="35"/>
      <c r="T24" s="35"/>
      <c r="U24" s="35"/>
      <c r="V24" s="35"/>
      <c r="W24" s="35"/>
      <c r="X24" s="35"/>
    </row>
    <row r="25" spans="1:24" ht="15">
      <c r="A25" s="39" t="s">
        <v>8</v>
      </c>
      <c r="B25" s="34">
        <f>B16+B17+B18+B19</f>
        <v>95.039999999999992</v>
      </c>
      <c r="C25" s="34">
        <f>C16+C18+C19+C17</f>
        <v>95.931931246874271</v>
      </c>
      <c r="D25" s="50">
        <f t="shared" ref="D25:F25" si="2">SUM(D16+D18+D19+D21)</f>
        <v>98.239392671233389</v>
      </c>
      <c r="E25" s="50">
        <f t="shared" si="2"/>
        <v>96.317191767135142</v>
      </c>
      <c r="F25" s="50">
        <f t="shared" si="2"/>
        <v>95.068105058702713</v>
      </c>
      <c r="G25" s="50">
        <f>SUM(G16+G18+G19+G21)</f>
        <v>90.00152264049288</v>
      </c>
      <c r="H25" s="48"/>
      <c r="I25" s="51"/>
      <c r="J25" s="51"/>
      <c r="K25" s="40"/>
      <c r="L25" s="40"/>
      <c r="M25" s="40"/>
      <c r="N25" s="40"/>
      <c r="O25" s="40"/>
      <c r="P25" s="40"/>
      <c r="Q25" s="35"/>
      <c r="R25" s="35"/>
      <c r="S25" s="35"/>
      <c r="T25" s="35"/>
      <c r="U25" s="35"/>
      <c r="V25" s="35"/>
      <c r="W25" s="35"/>
      <c r="X25" s="35"/>
    </row>
    <row r="26" spans="1:24" ht="15">
      <c r="A26" s="39" t="s">
        <v>12</v>
      </c>
      <c r="B26" s="34">
        <f>SUMSQ(B16,B17,B18,B19,B20)</f>
        <v>2654.4057664749052</v>
      </c>
      <c r="C26" s="34">
        <f>SUMSQ(C16,C17,C18,C19)</f>
        <v>2765.9797635830546</v>
      </c>
      <c r="D26" s="50">
        <f>SUMSQ(D16,D18,D19,D21,D22)</f>
        <v>3165.8202001267937</v>
      </c>
      <c r="E26" s="50">
        <f>SUMSQ(E16,E18,E19,E21,E22)</f>
        <v>3048.2274703827034</v>
      </c>
      <c r="F26" s="50">
        <f>SUMSQ(F16,F18,F19,F21,F22)</f>
        <v>2947.9421603857636</v>
      </c>
      <c r="G26" s="50">
        <f>SUMSQ(G16,G18,G19,G21,G22)</f>
        <v>2610.0971571706586</v>
      </c>
      <c r="H26" s="48"/>
      <c r="I26" s="51"/>
      <c r="J26" s="51"/>
      <c r="K26" s="35"/>
      <c r="L26" s="41"/>
      <c r="M26" s="41"/>
      <c r="N26" s="41"/>
      <c r="O26" s="41"/>
      <c r="P26" s="41"/>
      <c r="Q26" s="35"/>
      <c r="R26" s="35"/>
      <c r="S26" s="35"/>
      <c r="T26" s="35"/>
      <c r="U26" s="35"/>
      <c r="V26" s="35"/>
      <c r="W26" s="35"/>
      <c r="X26" s="35"/>
    </row>
    <row r="27" spans="1:24" ht="15">
      <c r="A27" s="39"/>
      <c r="B27" s="34"/>
      <c r="C27" s="34"/>
      <c r="D27" s="34"/>
      <c r="E27" s="34"/>
      <c r="F27" s="34"/>
      <c r="G27" s="48"/>
      <c r="H27" s="48"/>
      <c r="I27" s="51"/>
      <c r="J27" s="51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5">
      <c r="A28" s="42"/>
      <c r="B28" s="3"/>
      <c r="C28" s="3"/>
      <c r="D28" s="3"/>
      <c r="E28" s="3"/>
      <c r="F28" s="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24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24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5">
      <c r="A33" s="11"/>
      <c r="B33" s="13"/>
      <c r="C33" s="13"/>
      <c r="D33" s="13"/>
      <c r="E33" s="13"/>
      <c r="F33" s="13"/>
      <c r="G33" s="13"/>
      <c r="H33" s="35"/>
      <c r="I33" s="35"/>
      <c r="J33" s="35"/>
    </row>
    <row r="34" spans="1:10" ht="15">
      <c r="A34" s="13"/>
      <c r="B34" s="11"/>
      <c r="C34" s="11"/>
      <c r="D34" s="11"/>
      <c r="E34" s="11"/>
      <c r="F34" s="11"/>
      <c r="G34" s="11"/>
      <c r="H34" s="11"/>
      <c r="I34" s="14"/>
      <c r="J34" s="14"/>
    </row>
    <row r="35" spans="1:10" ht="15">
      <c r="A35" s="13"/>
      <c r="B35" s="14"/>
      <c r="C35" s="14"/>
      <c r="D35" s="14"/>
      <c r="E35" s="8"/>
      <c r="F35" s="8"/>
      <c r="G35" s="43"/>
      <c r="H35" s="12"/>
      <c r="I35" s="44"/>
      <c r="J35" s="44"/>
    </row>
    <row r="36" spans="1:10" ht="15">
      <c r="A36" s="13"/>
      <c r="B36" s="12"/>
      <c r="C36" s="12"/>
      <c r="D36" s="12"/>
      <c r="E36" s="8"/>
      <c r="F36" s="8"/>
      <c r="G36" s="8"/>
      <c r="H36" s="35"/>
      <c r="I36" s="35"/>
      <c r="J36" s="35"/>
    </row>
    <row r="37" spans="1:10" ht="15">
      <c r="A37" s="13"/>
      <c r="B37" s="14"/>
      <c r="C37" s="14"/>
      <c r="D37" s="14"/>
      <c r="E37" s="43"/>
      <c r="F37" s="43"/>
      <c r="G37" s="14"/>
      <c r="H37" s="35"/>
      <c r="I37" s="35"/>
      <c r="J37" s="35"/>
    </row>
    <row r="38" spans="1:10" ht="15">
      <c r="A38" s="13"/>
      <c r="B38" s="12"/>
      <c r="C38" s="12"/>
      <c r="D38" s="12"/>
      <c r="E38" s="8"/>
      <c r="F38" s="8"/>
      <c r="G38" s="8"/>
      <c r="H38" s="14"/>
      <c r="I38" s="35"/>
      <c r="J38" s="35"/>
    </row>
    <row r="39" spans="1:10" ht="15">
      <c r="A39" s="13"/>
      <c r="B39" s="12"/>
      <c r="C39" s="12"/>
      <c r="D39" s="12"/>
      <c r="E39" s="8"/>
      <c r="F39" s="8"/>
      <c r="G39" s="8"/>
      <c r="H39" s="35"/>
      <c r="I39" s="35"/>
      <c r="J39" s="35"/>
    </row>
    <row r="40" spans="1:10" ht="15">
      <c r="A40" s="13"/>
      <c r="B40" s="24"/>
      <c r="C40" s="24"/>
      <c r="D40" s="24"/>
      <c r="E40" s="45"/>
      <c r="F40" s="45"/>
      <c r="G40" s="45"/>
      <c r="H40" s="41"/>
      <c r="I40" s="35"/>
      <c r="J40" s="35"/>
    </row>
    <row r="41" spans="1:10" ht="15">
      <c r="A41" s="13"/>
      <c r="B41" s="14"/>
      <c r="C41" s="14"/>
      <c r="D41" s="14"/>
      <c r="E41" s="46"/>
      <c r="F41" s="46"/>
      <c r="G41" s="46"/>
      <c r="H41" s="28"/>
      <c r="I41" s="35"/>
      <c r="J41" s="35"/>
    </row>
    <row r="42" spans="1:10" ht="15">
      <c r="A42" s="11"/>
      <c r="B42" s="14"/>
      <c r="C42" s="14"/>
      <c r="D42" s="14"/>
      <c r="E42" s="14"/>
      <c r="F42" s="14"/>
      <c r="G42" s="14"/>
      <c r="H42" s="14"/>
      <c r="I42" s="35"/>
      <c r="J42" s="35"/>
    </row>
    <row r="43" spans="1:10" ht="15">
      <c r="A43" s="13"/>
      <c r="B43" s="28"/>
      <c r="C43" s="28"/>
      <c r="D43" s="28"/>
      <c r="E43" s="28"/>
      <c r="F43" s="28"/>
      <c r="G43" s="28"/>
      <c r="H43" s="28"/>
      <c r="I43" s="35"/>
      <c r="J43" s="35"/>
    </row>
    <row r="44" spans="1:10" ht="15">
      <c r="A44" s="13"/>
      <c r="B44" s="13"/>
      <c r="C44" s="13"/>
      <c r="D44" s="13"/>
      <c r="E44" s="13"/>
      <c r="F44" s="13"/>
      <c r="G44" s="47"/>
      <c r="H44" s="35"/>
      <c r="I44" s="35"/>
      <c r="J44" s="35"/>
    </row>
    <row r="45" spans="1:10" ht="15">
      <c r="A45" s="11"/>
      <c r="B45" s="13"/>
      <c r="C45" s="13"/>
      <c r="D45" s="13"/>
      <c r="E45" s="13"/>
      <c r="F45" s="13"/>
      <c r="G45" s="13"/>
      <c r="H45" s="35"/>
      <c r="I45" s="35"/>
      <c r="J45" s="35"/>
    </row>
    <row r="46" spans="1:10" ht="15">
      <c r="A46" s="13"/>
      <c r="B46" s="11"/>
      <c r="C46" s="11"/>
      <c r="D46" s="11"/>
      <c r="E46" s="11"/>
      <c r="F46" s="11"/>
      <c r="G46" s="11"/>
      <c r="H46" s="11"/>
      <c r="I46" s="35"/>
      <c r="J46" s="35"/>
    </row>
    <row r="47" spans="1:10" ht="15">
      <c r="A47" s="13"/>
      <c r="B47" s="14"/>
      <c r="C47" s="14"/>
      <c r="D47" s="14"/>
      <c r="E47" s="43"/>
      <c r="F47" s="43"/>
      <c r="G47" s="43"/>
      <c r="H47" s="44"/>
      <c r="I47" s="35"/>
      <c r="J47" s="35"/>
    </row>
    <row r="48" spans="1:10" ht="15">
      <c r="A48" s="13"/>
      <c r="B48" s="14"/>
      <c r="C48" s="14"/>
      <c r="D48" s="14"/>
      <c r="E48" s="43"/>
      <c r="F48" s="43"/>
      <c r="G48" s="43"/>
      <c r="H48" s="44"/>
      <c r="I48" s="35"/>
      <c r="J48" s="35"/>
    </row>
    <row r="49" spans="1:10" ht="15">
      <c r="A49" s="13"/>
      <c r="B49" s="14"/>
      <c r="C49" s="14"/>
      <c r="D49" s="14"/>
      <c r="E49" s="43"/>
      <c r="F49" s="43"/>
      <c r="G49" s="43"/>
      <c r="H49" s="44"/>
      <c r="I49" s="35"/>
      <c r="J49" s="35"/>
    </row>
    <row r="50" spans="1:10" ht="15">
      <c r="A50" s="13"/>
      <c r="B50" s="14"/>
      <c r="C50" s="14"/>
      <c r="D50" s="14"/>
      <c r="E50" s="43"/>
      <c r="F50" s="43"/>
      <c r="G50" s="43"/>
      <c r="H50" s="44"/>
      <c r="I50" s="35"/>
      <c r="J50" s="35"/>
    </row>
    <row r="51" spans="1:10" ht="15">
      <c r="A51" s="13"/>
      <c r="B51" s="14"/>
      <c r="C51" s="14"/>
      <c r="D51" s="14"/>
      <c r="E51" s="43"/>
      <c r="F51" s="43"/>
      <c r="G51" s="43"/>
      <c r="H51" s="44"/>
      <c r="I51" s="35"/>
      <c r="J51" s="35"/>
    </row>
    <row r="52" spans="1:10" ht="15">
      <c r="A52" s="13"/>
      <c r="B52" s="14"/>
      <c r="C52" s="14"/>
      <c r="D52" s="14"/>
      <c r="E52" s="43"/>
      <c r="F52" s="43"/>
      <c r="G52" s="43"/>
      <c r="H52" s="44"/>
      <c r="I52" s="35"/>
      <c r="J52" s="35"/>
    </row>
    <row r="53" spans="1:10" ht="15">
      <c r="A53" s="13"/>
      <c r="B53" s="14"/>
      <c r="C53" s="14"/>
      <c r="D53" s="14"/>
      <c r="E53" s="43"/>
      <c r="F53" s="43"/>
      <c r="G53" s="43"/>
      <c r="H53" s="44"/>
      <c r="I53" s="35"/>
      <c r="J53" s="35"/>
    </row>
    <row r="54" spans="1:10" ht="15">
      <c r="A54" s="11"/>
      <c r="B54" s="14"/>
      <c r="C54" s="14"/>
      <c r="D54" s="14"/>
      <c r="E54" s="14"/>
      <c r="F54" s="14"/>
      <c r="G54" s="14"/>
      <c r="H54" s="14"/>
      <c r="I54" s="35"/>
      <c r="J54" s="35"/>
    </row>
    <row r="55" spans="1:10" ht="15">
      <c r="A55" s="11"/>
      <c r="B55" s="14"/>
      <c r="C55" s="14"/>
      <c r="D55" s="14"/>
      <c r="E55" s="14"/>
      <c r="F55" s="14"/>
      <c r="G55" s="14"/>
      <c r="H55" s="14"/>
      <c r="I55" s="35"/>
      <c r="J55" s="35"/>
    </row>
    <row r="56" spans="1:10" ht="15">
      <c r="A56" s="11"/>
      <c r="B56" s="14"/>
      <c r="C56" s="14"/>
      <c r="D56" s="14"/>
      <c r="E56" s="14"/>
      <c r="F56" s="14"/>
      <c r="G56" s="14"/>
      <c r="H56" s="14"/>
      <c r="I56" s="35"/>
      <c r="J56" s="35"/>
    </row>
    <row r="57" spans="1:10" ht="15">
      <c r="A57" s="11"/>
      <c r="B57" s="14"/>
      <c r="C57" s="14"/>
      <c r="D57" s="14"/>
      <c r="E57" s="14"/>
      <c r="F57" s="14"/>
      <c r="G57" s="14"/>
      <c r="H57" s="35"/>
      <c r="I57" s="35"/>
      <c r="J57" s="35"/>
    </row>
    <row r="58" spans="1:10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>
      <c r="A61" s="35"/>
      <c r="B61" s="35"/>
      <c r="C61" s="35"/>
      <c r="D61" s="35"/>
      <c r="E61" s="35"/>
      <c r="F61" s="35"/>
      <c r="G61" s="35"/>
      <c r="H61" s="35"/>
      <c r="I61" s="35"/>
      <c r="J61" s="35"/>
    </row>
  </sheetData>
  <phoneticPr fontId="5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Wireless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2013-11-03T22:55:41Z</dcterms:created>
  <dcterms:modified xsi:type="dcterms:W3CDTF">2013-11-03T22:56:55Z</dcterms:modified>
</cp:coreProperties>
</file>