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820" tabRatio="500"/>
  </bookViews>
  <sheets>
    <sheet name="Cable, Satellite &amp; IPTV" sheetId="1" r:id="rId1"/>
  </sheets>
  <definedNames>
    <definedName name="_xlnm.Print_Area" localSheetId="0">'Cable, Satellite &amp; IPTV'!$A$1:$G$31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3" i="1"/>
  <c r="G17"/>
  <c r="G18"/>
  <c r="G5"/>
  <c r="G27"/>
  <c r="G19"/>
  <c r="G6"/>
  <c r="G20"/>
  <c r="G7"/>
  <c r="G21"/>
  <c r="G22"/>
  <c r="G23"/>
  <c r="G24"/>
  <c r="G25"/>
  <c r="G29"/>
  <c r="F17"/>
  <c r="F18"/>
  <c r="F5"/>
  <c r="F19"/>
  <c r="F20"/>
  <c r="F21"/>
  <c r="F22"/>
  <c r="F24"/>
  <c r="F23"/>
  <c r="F25"/>
  <c r="F29"/>
  <c r="E17"/>
  <c r="E18"/>
  <c r="E5"/>
  <c r="E19"/>
  <c r="E20"/>
  <c r="E21"/>
  <c r="E22"/>
  <c r="E23"/>
  <c r="E24"/>
  <c r="E25"/>
  <c r="E29"/>
  <c r="D17"/>
  <c r="D18"/>
  <c r="D19"/>
  <c r="D20"/>
  <c r="D21"/>
  <c r="D22"/>
  <c r="D23"/>
  <c r="D24"/>
  <c r="D25"/>
  <c r="D29"/>
  <c r="G28"/>
  <c r="F28"/>
  <c r="E28"/>
  <c r="D28"/>
  <c r="G26"/>
  <c r="F26"/>
  <c r="E26"/>
  <c r="D26"/>
  <c r="C26"/>
  <c r="B26"/>
  <c r="C25"/>
  <c r="B25"/>
  <c r="C24"/>
  <c r="C23"/>
  <c r="C21"/>
  <c r="B21"/>
  <c r="C20"/>
  <c r="B20"/>
  <c r="C19"/>
  <c r="B19"/>
  <c r="C18"/>
  <c r="B18"/>
  <c r="C17"/>
  <c r="B17"/>
  <c r="J7"/>
  <c r="J6"/>
</calcChain>
</file>

<file path=xl/comments1.xml><?xml version="1.0" encoding="utf-8"?>
<comments xmlns="http://schemas.openxmlformats.org/spreadsheetml/2006/main">
  <authors>
    <author>Dwayne Winseck</author>
  </authors>
  <commentList>
    <comment ref="G13" authorId="0">
      <text>
        <r>
          <rPr>
            <b/>
            <sz val="9"/>
            <color indexed="81"/>
            <rFont val="Verdana"/>
          </rPr>
          <t xml:space="preserve">Dwayne Winseck: </t>
        </r>
        <r>
          <rPr>
            <sz val="9"/>
            <color indexed="81"/>
            <rFont val="Cambria"/>
          </rPr>
          <t>Estimate based on percentage of Quebec population out of national population in 2011 (23.14%) multiplied by total BDU revenues for 2012 derived from: CRTC Broadcast Distribution - Cable, Multipoint Distribution Systems (MDS) and Direct-to-Home (DTH)
Statistical and Financial Summaries 
2008 - 2012 (Basic + non-Basic services + MDS/DTH) + 'non reporting BDUs' from CMR 2012, p. 96 @ same rate as 2011, i.e. $139.2 million (see http://crtc.gc.ca/eng/publications/reports/BrAnalysis/dist2012/bdu.htm).</t>
        </r>
        <r>
          <rPr>
            <sz val="9"/>
            <color indexed="81"/>
            <rFont val="Verdana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Verdana"/>
          </rPr>
          <t xml:space="preserve">Dwayne Winseck: </t>
        </r>
        <r>
          <rPr>
            <sz val="9"/>
            <color indexed="81"/>
            <rFont val="Cambria"/>
          </rPr>
          <t>Estimate based on percentage of Quebec population out of national population in 2011 (23.14%) multiplied by total BDU revenues for 2012 derived from: CRTC Broadcast Distribution - Cable, Multipoint Distribution Systems (MDS) and Direct-to-Home (DTH)
Statistical and Financial Summaries 
2008 - 2012 (Basic + non-Basic services + MDS/DTH) + 'non reporting BDUs' from CMR 2012, p. 96 @ same rate as 2011, i.e. $139.2 million (see http://crtc.gc.ca/eng/publications/reports/BrAnalysis/dist2012/bdu.htm).</t>
        </r>
        <r>
          <rPr>
            <sz val="9"/>
            <color indexed="81"/>
            <rFont val="Verdana"/>
          </rPr>
          <t xml:space="preserve">
</t>
        </r>
      </text>
    </comment>
    <comment ref="G27" authorId="0">
      <text>
        <r>
          <rPr>
            <b/>
            <sz val="9"/>
            <color indexed="81"/>
            <rFont val="Verdana"/>
          </rPr>
          <t xml:space="preserve">Dwayne Winseck: </t>
        </r>
        <r>
          <rPr>
            <sz val="9"/>
            <color indexed="81"/>
            <rFont val="Cambria"/>
          </rPr>
          <t>Estimate based on percentage of Quebec population out of national population in 2011 (23.14%) multiplied by total BDU revenues for 2012 derived from: CRTC Broadcast Distribution - Cable, Multipoint Distribution Systems (MDS) and Direct-to-Home (DTH)
Statistical and Financial Summaries 
2008 - 2012 (Basic + non-Basic services + MDS/DTH) + 'non reporting BDUs' from CMR 2012, p. 96 @ same rate as 2011, i.e. $139.2 million (see http://crtc.gc.ca/eng/publications/reports/BrAnalysis/dist2012/bdu.htm).</t>
        </r>
        <r>
          <rPr>
            <sz val="9"/>
            <color indexed="81"/>
            <rFont val="Verdan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<sst xmlns="http://schemas.openxmlformats.org/spreadsheetml/2006/main" count="38" uniqueCount="32">
  <si>
    <t>Broadcast Distribution Ownership Groups (English), Revenue ($Mills) and Concentration Levels, 2000-2012 (1)</t>
    <phoneticPr fontId="3" type="noConversion"/>
  </si>
  <si>
    <t>Shaw/Star Choice (2)</t>
    <phoneticPr fontId="3" type="noConversion"/>
  </si>
  <si>
    <t>Shaw</t>
    <phoneticPr fontId="3" type="noConversion"/>
  </si>
  <si>
    <t xml:space="preserve">Rogers (3) </t>
    <phoneticPr fontId="3" type="noConversion"/>
  </si>
  <si>
    <t>Rogers</t>
    <phoneticPr fontId="3" type="noConversion"/>
  </si>
  <si>
    <t>Bell TV</t>
  </si>
  <si>
    <t>Cogeco</t>
  </si>
  <si>
    <t>Eastlink</t>
    <phoneticPr fontId="3" type="noConversion"/>
  </si>
  <si>
    <t>Bragg/Eastlink</t>
    <phoneticPr fontId="3" type="noConversion"/>
  </si>
  <si>
    <t>Telus (IPTV)</t>
  </si>
  <si>
    <t>Telus (IPTV)</t>
    <phoneticPr fontId="3" type="noConversion"/>
  </si>
  <si>
    <t>MTS Allstream</t>
  </si>
  <si>
    <t>MTS Allstream</t>
    <phoneticPr fontId="3" type="noConversion"/>
  </si>
  <si>
    <t>SaskTel</t>
  </si>
  <si>
    <t>SaskTel</t>
    <phoneticPr fontId="3" type="noConversion"/>
  </si>
  <si>
    <t>Access Comm. Coop</t>
  </si>
  <si>
    <t>Access Comm. Coop</t>
    <phoneticPr fontId="3" type="noConversion"/>
  </si>
  <si>
    <t>Other</t>
    <phoneticPr fontId="3" type="noConversion"/>
  </si>
  <si>
    <t xml:space="preserve">Total$ </t>
  </si>
  <si>
    <t>Broadcast Distribution Ownership Groups (English), Revenue ($mills), Market Shares and Concentration Levels, 2000-2012 (1)</t>
    <phoneticPr fontId="3" type="noConversion"/>
  </si>
  <si>
    <t>Shaw/Star Choice (2)</t>
    <phoneticPr fontId="3" type="noConversion"/>
  </si>
  <si>
    <t>Bell TV (4)</t>
    <phoneticPr fontId="3" type="noConversion"/>
  </si>
  <si>
    <t>Cogeco (5)</t>
    <phoneticPr fontId="3" type="noConversion"/>
  </si>
  <si>
    <t>Eastlink (6)</t>
    <phoneticPr fontId="3" type="noConversion"/>
  </si>
  <si>
    <t>Telus (IPTV) (7)</t>
    <phoneticPr fontId="3" type="noConversion"/>
  </si>
  <si>
    <t>MTS Allstream (8)</t>
    <phoneticPr fontId="3" type="noConversion"/>
  </si>
  <si>
    <t>SaskTel (9)</t>
    <phoneticPr fontId="3" type="noConversion"/>
  </si>
  <si>
    <t>Access Comm. Coop (10)</t>
    <phoneticPr fontId="3" type="noConversion"/>
  </si>
  <si>
    <t>Other</t>
    <phoneticPr fontId="3" type="noConversion"/>
  </si>
  <si>
    <t>CR</t>
  </si>
  <si>
    <t>HHI</t>
  </si>
  <si>
    <r>
      <t xml:space="preserve">Notes and Sources: </t>
    </r>
    <r>
      <rPr>
        <sz val="12"/>
        <rFont val="Cambria"/>
      </rPr>
      <t xml:space="preserve">See Appendix 2. </t>
    </r>
    <phoneticPr fontId="3" type="noConversion"/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</si>
</sst>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.0"/>
    <numFmt numFmtId="165" formatCode="0.0"/>
    <numFmt numFmtId="166" formatCode="0.0_ "/>
    <numFmt numFmtId="167" formatCode="0.0%"/>
  </numFmts>
  <fonts count="17">
    <font>
      <sz val="10"/>
      <name val="Verdana"/>
    </font>
    <font>
      <b/>
      <sz val="12"/>
      <name val="Cambria"/>
    </font>
    <font>
      <sz val="12"/>
      <color indexed="8"/>
      <name val="Calibri"/>
      <family val="2"/>
    </font>
    <font>
      <sz val="8"/>
      <name val="Verdana"/>
    </font>
    <font>
      <sz val="12"/>
      <name val="Cambria"/>
    </font>
    <font>
      <sz val="11"/>
      <color indexed="8"/>
      <name val="Calibri"/>
      <family val="2"/>
      <charset val="134"/>
    </font>
    <font>
      <sz val="12"/>
      <color indexed="8"/>
      <name val="Cambria"/>
    </font>
    <font>
      <sz val="11"/>
      <color indexed="12"/>
      <name val="宋体"/>
      <family val="2"/>
      <charset val="134"/>
    </font>
    <font>
      <sz val="12"/>
      <name val="宋体"/>
      <family val="2"/>
    </font>
    <font>
      <sz val="11"/>
      <name val="Calibri"/>
      <family val="2"/>
      <charset val="134"/>
    </font>
    <font>
      <sz val="11"/>
      <name val="Cambria"/>
    </font>
    <font>
      <b/>
      <sz val="11"/>
      <color indexed="8"/>
      <name val="宋体"/>
      <family val="1"/>
    </font>
    <font>
      <b/>
      <sz val="11"/>
      <name val="Calibri"/>
    </font>
    <font>
      <sz val="11"/>
      <color indexed="8"/>
      <name val="宋体"/>
      <family val="2"/>
      <charset val="134"/>
    </font>
    <font>
      <b/>
      <sz val="9"/>
      <color indexed="81"/>
      <name val="Verdana"/>
    </font>
    <font>
      <sz val="9"/>
      <color indexed="81"/>
      <name val="Cambria"/>
    </font>
    <font>
      <sz val="9"/>
      <color indexed="8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1" fillId="0" borderId="0" xfId="1" applyFont="1" applyFill="1"/>
    <xf numFmtId="0" fontId="4" fillId="0" borderId="0" xfId="1" applyFont="1" applyFill="1"/>
    <xf numFmtId="165" fontId="4" fillId="0" borderId="0" xfId="1" applyNumberFormat="1" applyFont="1" applyFill="1"/>
    <xf numFmtId="0" fontId="5" fillId="0" borderId="0" xfId="2" applyFill="1">
      <alignment vertical="center"/>
    </xf>
    <xf numFmtId="0" fontId="5" fillId="0" borderId="0" xfId="2">
      <alignment vertical="center"/>
    </xf>
    <xf numFmtId="0" fontId="1" fillId="0" borderId="0" xfId="1" applyFont="1" applyFill="1" applyAlignment="1">
      <alignment horizontal="center"/>
    </xf>
    <xf numFmtId="0" fontId="1" fillId="0" borderId="0" xfId="1" applyNumberFormat="1" applyFont="1" applyFill="1" applyAlignment="1">
      <alignment horizontal="center"/>
    </xf>
    <xf numFmtId="0" fontId="4" fillId="0" borderId="0" xfId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6" fillId="0" borderId="0" xfId="0" applyFont="1" applyFill="1"/>
    <xf numFmtId="165" fontId="4" fillId="0" borderId="0" xfId="0" applyNumberFormat="1" applyFont="1" applyFill="1" applyAlignment="1">
      <alignment horizontal="right"/>
    </xf>
    <xf numFmtId="0" fontId="7" fillId="0" borderId="0" xfId="2" applyFont="1">
      <alignment vertical="center"/>
    </xf>
    <xf numFmtId="0" fontId="6" fillId="0" borderId="0" xfId="1" applyFont="1" applyFill="1" applyBorder="1" applyAlignment="1">
      <alignment horizontal="left"/>
    </xf>
    <xf numFmtId="165" fontId="8" fillId="0" borderId="0" xfId="1" applyNumberFormat="1" applyFont="1" applyFill="1" applyBorder="1" applyAlignment="1">
      <alignment horizontal="right"/>
    </xf>
    <xf numFmtId="166" fontId="4" fillId="0" borderId="0" xfId="0" applyNumberFormat="1" applyFont="1" applyFill="1" applyAlignment="1">
      <alignment horizontal="right" vertical="center"/>
    </xf>
    <xf numFmtId="165" fontId="9" fillId="0" borderId="0" xfId="2" applyNumberFormat="1" applyFont="1" applyFill="1">
      <alignment vertical="center"/>
    </xf>
    <xf numFmtId="0" fontId="6" fillId="0" borderId="0" xfId="0" applyFont="1" applyFill="1" applyAlignment="1">
      <alignment horizontal="right"/>
    </xf>
    <xf numFmtId="0" fontId="9" fillId="0" borderId="0" xfId="2" applyFont="1" applyFill="1">
      <alignment vertical="center"/>
    </xf>
    <xf numFmtId="165" fontId="4" fillId="0" borderId="0" xfId="0" applyNumberFormat="1" applyFont="1" applyFill="1"/>
    <xf numFmtId="165" fontId="6" fillId="0" borderId="0" xfId="0" applyNumberFormat="1" applyFont="1" applyFill="1"/>
    <xf numFmtId="0" fontId="4" fillId="0" borderId="0" xfId="1" applyFont="1" applyFill="1" applyBorder="1"/>
    <xf numFmtId="0" fontId="10" fillId="0" borderId="0" xfId="2" applyFont="1" applyFill="1">
      <alignment vertical="center"/>
    </xf>
    <xf numFmtId="0" fontId="6" fillId="0" borderId="0" xfId="1" applyFont="1" applyFill="1" applyBorder="1"/>
    <xf numFmtId="0" fontId="11" fillId="0" borderId="0" xfId="2" applyFont="1" applyFill="1">
      <alignment vertical="center"/>
    </xf>
    <xf numFmtId="0" fontId="11" fillId="0" borderId="0" xfId="2" applyFont="1">
      <alignment vertical="center"/>
    </xf>
    <xf numFmtId="0" fontId="1" fillId="0" borderId="0" xfId="1" applyFont="1" applyFill="1" applyBorder="1"/>
    <xf numFmtId="165" fontId="5" fillId="0" borderId="0" xfId="2" applyNumberFormat="1">
      <alignment vertical="center"/>
    </xf>
    <xf numFmtId="1" fontId="1" fillId="0" borderId="0" xfId="1" applyNumberFormat="1" applyFont="1" applyFill="1" applyAlignment="1">
      <alignment horizontal="center"/>
    </xf>
    <xf numFmtId="0" fontId="12" fillId="0" borderId="0" xfId="2" applyFont="1" applyFill="1">
      <alignment vertical="center"/>
    </xf>
    <xf numFmtId="165" fontId="4" fillId="0" borderId="0" xfId="2" applyNumberFormat="1" applyFont="1" applyFill="1">
      <alignment vertical="center"/>
    </xf>
    <xf numFmtId="0" fontId="4" fillId="0" borderId="0" xfId="2" applyFont="1">
      <alignment vertical="center"/>
    </xf>
    <xf numFmtId="165" fontId="4" fillId="0" borderId="0" xfId="2" applyNumberFormat="1" applyFont="1">
      <alignment vertical="center"/>
    </xf>
    <xf numFmtId="0" fontId="13" fillId="0" borderId="0" xfId="2" applyFont="1">
      <alignment vertical="center"/>
    </xf>
    <xf numFmtId="165" fontId="4" fillId="0" borderId="0" xfId="3" applyNumberFormat="1" applyFont="1" applyFill="1" applyBorder="1" applyAlignment="1">
      <alignment horizontal="right"/>
    </xf>
    <xf numFmtId="165" fontId="4" fillId="0" borderId="0" xfId="1" applyNumberFormat="1" applyFont="1" applyFill="1" applyBorder="1"/>
    <xf numFmtId="0" fontId="1" fillId="0" borderId="0" xfId="2" applyFont="1">
      <alignment vertical="center"/>
    </xf>
  </cellXfs>
  <cellStyles count="4">
    <cellStyle name="Normal" xfId="0" builtinId="0"/>
    <cellStyle name="Normal 2" xfId="2"/>
    <cellStyle name="Percent 2" xfId="3"/>
    <cellStyle name="常规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41"/>
  <sheetViews>
    <sheetView tabSelected="1" workbookViewId="0">
      <selection activeCell="L27" sqref="L27"/>
    </sheetView>
  </sheetViews>
  <sheetFormatPr baseColWidth="10" defaultColWidth="7.5703125" defaultRowHeight="15"/>
  <cols>
    <col min="1" max="1" width="13.7109375" style="36" customWidth="1"/>
    <col min="2" max="2" width="10" style="36" customWidth="1"/>
    <col min="3" max="3" width="9.5703125" style="36" customWidth="1"/>
    <col min="4" max="4" width="9.42578125" style="36" customWidth="1"/>
    <col min="5" max="5" width="9.7109375" style="36" customWidth="1"/>
    <col min="6" max="6" width="9.28515625" style="36" customWidth="1"/>
    <col min="7" max="7" width="8.140625" style="5" customWidth="1"/>
    <col min="8" max="9" width="8" style="5" customWidth="1"/>
    <col min="10" max="16384" width="7.5703125" style="5"/>
  </cols>
  <sheetData>
    <row r="1" spans="1:13">
      <c r="A1" s="1" t="s">
        <v>0</v>
      </c>
      <c r="B1" s="2"/>
      <c r="C1" s="2"/>
      <c r="D1" s="3"/>
      <c r="E1" s="2"/>
      <c r="F1" s="2"/>
      <c r="G1" s="4"/>
      <c r="I1" s="1"/>
      <c r="J1" s="2"/>
    </row>
    <row r="2" spans="1:13">
      <c r="A2" s="1"/>
      <c r="B2" s="6">
        <v>2000</v>
      </c>
      <c r="C2" s="6">
        <v>2004</v>
      </c>
      <c r="D2" s="7">
        <v>2008</v>
      </c>
      <c r="E2" s="6">
        <v>2010</v>
      </c>
      <c r="F2" s="6">
        <v>2011</v>
      </c>
      <c r="G2" s="6">
        <v>2012</v>
      </c>
      <c r="I2" s="1"/>
      <c r="J2" s="6">
        <v>2012</v>
      </c>
    </row>
    <row r="3" spans="1:13">
      <c r="A3" s="8" t="s">
        <v>1</v>
      </c>
      <c r="B3" s="9">
        <v>1190.4000000000001</v>
      </c>
      <c r="C3" s="10">
        <v>1574.5</v>
      </c>
      <c r="D3" s="11">
        <v>2040.5</v>
      </c>
      <c r="E3" s="12">
        <v>2333.5</v>
      </c>
      <c r="F3" s="12">
        <v>2432.6999999999998</v>
      </c>
      <c r="G3" s="13">
        <v>2179.5</v>
      </c>
      <c r="I3" s="8" t="s">
        <v>2</v>
      </c>
      <c r="J3" s="13">
        <v>2179.5</v>
      </c>
    </row>
    <row r="4" spans="1:13">
      <c r="A4" s="8" t="s">
        <v>3</v>
      </c>
      <c r="B4" s="13">
        <v>1112.0999999999999</v>
      </c>
      <c r="C4" s="10">
        <v>1245.4000000000001</v>
      </c>
      <c r="D4" s="10">
        <v>1600.2</v>
      </c>
      <c r="E4" s="10">
        <v>1765.8</v>
      </c>
      <c r="F4" s="10">
        <v>1830.6</v>
      </c>
      <c r="G4" s="14">
        <v>1838.5</v>
      </c>
      <c r="I4" s="8" t="s">
        <v>4</v>
      </c>
      <c r="J4" s="15">
        <v>1838.5</v>
      </c>
    </row>
    <row r="5" spans="1:13" s="17" customFormat="1">
      <c r="A5" s="8" t="s">
        <v>5</v>
      </c>
      <c r="B5" s="11">
        <v>201.3</v>
      </c>
      <c r="C5" s="11">
        <v>565.4</v>
      </c>
      <c r="D5" s="11">
        <v>957</v>
      </c>
      <c r="E5" s="11">
        <f>1749-586.1</f>
        <v>1162.9000000000001</v>
      </c>
      <c r="F5" s="12">
        <f>1831-613.2</f>
        <v>1217.8</v>
      </c>
      <c r="G5" s="16">
        <f>1939.5-649.5</f>
        <v>1290</v>
      </c>
      <c r="I5" s="18" t="s">
        <v>5</v>
      </c>
      <c r="J5" s="16">
        <v>1288.5500000000002</v>
      </c>
    </row>
    <row r="6" spans="1:13">
      <c r="A6" s="8" t="s">
        <v>6</v>
      </c>
      <c r="B6" s="12">
        <v>235.29999999999998</v>
      </c>
      <c r="C6" s="12">
        <v>317.79999999999995</v>
      </c>
      <c r="D6" s="12">
        <v>326.5</v>
      </c>
      <c r="E6" s="12">
        <v>388.2</v>
      </c>
      <c r="F6" s="12">
        <v>411.29999999999995</v>
      </c>
      <c r="G6" s="13">
        <f>652.7-201.5</f>
        <v>451.20000000000005</v>
      </c>
      <c r="I6" s="18" t="s">
        <v>6</v>
      </c>
      <c r="J6" s="13">
        <f>652.7-201.5</f>
        <v>451.20000000000005</v>
      </c>
    </row>
    <row r="7" spans="1:13">
      <c r="A7" s="8" t="s">
        <v>7</v>
      </c>
      <c r="B7" s="11">
        <v>86.065960000000004</v>
      </c>
      <c r="C7" s="11">
        <v>107.50887</v>
      </c>
      <c r="D7" s="11">
        <v>126.57021</v>
      </c>
      <c r="E7" s="11">
        <v>207.12125999999998</v>
      </c>
      <c r="F7" s="12">
        <v>238.66504000000003</v>
      </c>
      <c r="G7" s="13">
        <f>331.7-76.8</f>
        <v>254.89999999999998</v>
      </c>
      <c r="I7" s="18" t="s">
        <v>8</v>
      </c>
      <c r="J7" s="13">
        <f>331.7-76.8</f>
        <v>254.89999999999998</v>
      </c>
    </row>
    <row r="8" spans="1:13">
      <c r="A8" s="8" t="s">
        <v>9</v>
      </c>
      <c r="B8" s="12"/>
      <c r="C8" s="19"/>
      <c r="D8" s="19">
        <v>21.450000000000003</v>
      </c>
      <c r="E8" s="11">
        <v>76.199999999999989</v>
      </c>
      <c r="F8" s="12">
        <v>142.125</v>
      </c>
      <c r="G8" s="20">
        <v>213.69374999999997</v>
      </c>
      <c r="I8" s="18" t="s">
        <v>10</v>
      </c>
      <c r="J8" s="20">
        <v>213.69374999999997</v>
      </c>
    </row>
    <row r="9" spans="1:13">
      <c r="A9" s="8" t="s">
        <v>11</v>
      </c>
      <c r="B9" s="12"/>
      <c r="C9" s="11">
        <v>8.4</v>
      </c>
      <c r="D9" s="11">
        <v>45.8</v>
      </c>
      <c r="E9" s="12">
        <v>54.9</v>
      </c>
      <c r="F9" s="21">
        <v>63.8</v>
      </c>
      <c r="G9" s="13">
        <v>73.2</v>
      </c>
      <c r="I9" s="18" t="s">
        <v>12</v>
      </c>
      <c r="J9" s="22">
        <v>73.2</v>
      </c>
    </row>
    <row r="10" spans="1:13">
      <c r="A10" s="8" t="s">
        <v>13</v>
      </c>
      <c r="B10" s="12"/>
      <c r="C10" s="11">
        <v>7.6</v>
      </c>
      <c r="D10" s="11">
        <v>37.1</v>
      </c>
      <c r="E10" s="12">
        <v>51</v>
      </c>
      <c r="F10" s="23">
        <v>63.7</v>
      </c>
      <c r="G10" s="13">
        <v>74.3</v>
      </c>
      <c r="I10" s="18" t="s">
        <v>14</v>
      </c>
      <c r="J10" s="22">
        <v>74.3</v>
      </c>
    </row>
    <row r="11" spans="1:13">
      <c r="A11" s="8" t="s">
        <v>15</v>
      </c>
      <c r="B11" s="11">
        <v>26.057000000000002</v>
      </c>
      <c r="C11" s="11">
        <v>28.826000000000001</v>
      </c>
      <c r="D11" s="11">
        <v>36.9</v>
      </c>
      <c r="E11" s="11">
        <v>50</v>
      </c>
      <c r="F11" s="12">
        <v>51.4</v>
      </c>
      <c r="G11" s="14">
        <v>52.9</v>
      </c>
      <c r="I11" s="18" t="s">
        <v>16</v>
      </c>
      <c r="J11" s="15">
        <v>52.9</v>
      </c>
    </row>
    <row r="12" spans="1:13">
      <c r="A12" s="8" t="s">
        <v>17</v>
      </c>
      <c r="B12" s="11">
        <v>356.10258999999996</v>
      </c>
      <c r="C12" s="11">
        <v>-4.8293300000009367</v>
      </c>
      <c r="D12" s="11">
        <v>404.57819999999992</v>
      </c>
      <c r="E12" s="11">
        <v>435.34664000000066</v>
      </c>
      <c r="F12" s="12">
        <v>257.51196000000073</v>
      </c>
      <c r="G12" s="24">
        <v>240.26625000000058</v>
      </c>
      <c r="I12" s="18" t="s">
        <v>17</v>
      </c>
      <c r="J12" s="25">
        <v>240.26625000000058</v>
      </c>
    </row>
    <row r="13" spans="1:13" s="30" customFormat="1">
      <c r="A13" s="26" t="s">
        <v>18</v>
      </c>
      <c r="B13" s="11">
        <v>3207.32555</v>
      </c>
      <c r="C13" s="11">
        <v>3850.6055399999996</v>
      </c>
      <c r="D13" s="11">
        <v>6016.6</v>
      </c>
      <c r="E13" s="11">
        <v>6278.2</v>
      </c>
      <c r="F13" s="11">
        <v>6419.5</v>
      </c>
      <c r="G13" s="27">
        <f>8695.7-2201.7</f>
        <v>6494.0000000000009</v>
      </c>
      <c r="H13" s="5"/>
      <c r="I13" s="28" t="s">
        <v>18</v>
      </c>
      <c r="J13" s="29">
        <v>6667.01</v>
      </c>
    </row>
    <row r="14" spans="1:13">
      <c r="A14" s="31"/>
      <c r="B14" s="11"/>
      <c r="C14" s="11"/>
      <c r="D14" s="11"/>
      <c r="E14" s="11"/>
      <c r="F14" s="11"/>
      <c r="G14" s="23"/>
      <c r="K14" s="32"/>
      <c r="L14" s="32"/>
      <c r="M14" s="32"/>
    </row>
    <row r="15" spans="1:13">
      <c r="A15" s="1" t="s">
        <v>19</v>
      </c>
      <c r="B15" s="2"/>
      <c r="C15" s="2"/>
      <c r="D15" s="3"/>
      <c r="E15" s="2"/>
      <c r="F15" s="2"/>
      <c r="G15" s="23"/>
    </row>
    <row r="16" spans="1:13">
      <c r="A16" s="1"/>
      <c r="B16" s="6">
        <v>2000</v>
      </c>
      <c r="C16" s="6">
        <v>2004</v>
      </c>
      <c r="D16" s="33">
        <v>2008</v>
      </c>
      <c r="E16" s="6">
        <v>2010</v>
      </c>
      <c r="F16" s="6">
        <v>2011</v>
      </c>
      <c r="G16" s="34">
        <v>2012</v>
      </c>
    </row>
    <row r="17" spans="1:13">
      <c r="A17" s="8" t="s">
        <v>20</v>
      </c>
      <c r="B17" s="11">
        <f t="shared" ref="B17:G17" si="0">B3/B13*100</f>
        <v>37.115034986080545</v>
      </c>
      <c r="C17" s="11">
        <f t="shared" si="0"/>
        <v>40.889672640942607</v>
      </c>
      <c r="D17" s="11">
        <f t="shared" si="0"/>
        <v>33.914503207791775</v>
      </c>
      <c r="E17" s="11">
        <f t="shared" si="0"/>
        <v>37.168296645535349</v>
      </c>
      <c r="F17" s="11">
        <f t="shared" si="0"/>
        <v>37.895474725445908</v>
      </c>
      <c r="G17" s="11">
        <f t="shared" si="0"/>
        <v>33.561749307052658</v>
      </c>
    </row>
    <row r="18" spans="1:13">
      <c r="A18" s="8" t="s">
        <v>3</v>
      </c>
      <c r="B18" s="11">
        <f t="shared" ref="B18:G18" si="1">B4/B13*100</f>
        <v>34.673748662651342</v>
      </c>
      <c r="C18" s="11">
        <f t="shared" si="1"/>
        <v>32.342964945716055</v>
      </c>
      <c r="D18" s="11">
        <f t="shared" si="1"/>
        <v>26.596416580793136</v>
      </c>
      <c r="E18" s="11">
        <f t="shared" si="1"/>
        <v>28.125895957440029</v>
      </c>
      <c r="F18" s="11">
        <f t="shared" si="1"/>
        <v>28.516239582522001</v>
      </c>
      <c r="G18" s="11">
        <f t="shared" si="1"/>
        <v>28.310748383122881</v>
      </c>
      <c r="H18" s="32"/>
      <c r="I18" s="32"/>
      <c r="J18" s="32"/>
    </row>
    <row r="19" spans="1:13">
      <c r="A19" s="8" t="s">
        <v>21</v>
      </c>
      <c r="B19" s="11">
        <f>B5/B13*100</f>
        <v>6.2762571763256156</v>
      </c>
      <c r="C19" s="11">
        <f>C5/C13*100</f>
        <v>14.683404834035532</v>
      </c>
      <c r="D19" s="11">
        <f>D5/D13*100</f>
        <v>15.905993418209619</v>
      </c>
      <c r="E19" s="11">
        <f>E5/E13*100</f>
        <v>18.522825013538917</v>
      </c>
      <c r="F19" s="11">
        <f>F5/F13*100</f>
        <v>18.970324791650441</v>
      </c>
      <c r="G19" s="11">
        <f>G5/G27*100</f>
        <v>19.864490298737294</v>
      </c>
      <c r="H19" s="17"/>
      <c r="I19" s="17"/>
      <c r="J19" s="17"/>
      <c r="K19" s="32"/>
      <c r="L19" s="32"/>
      <c r="M19" s="32"/>
    </row>
    <row r="20" spans="1:13" s="17" customFormat="1">
      <c r="A20" s="8" t="s">
        <v>22</v>
      </c>
      <c r="B20" s="11">
        <f t="shared" ref="B20:G20" si="2">B6/B13*100</f>
        <v>7.3363304202156838</v>
      </c>
      <c r="C20" s="11">
        <f t="shared" si="2"/>
        <v>8.2532473580765675</v>
      </c>
      <c r="D20" s="11">
        <f t="shared" si="2"/>
        <v>5.4266529269022366</v>
      </c>
      <c r="E20" s="11">
        <f t="shared" si="2"/>
        <v>6.1833009461310571</v>
      </c>
      <c r="F20" s="11">
        <f t="shared" si="2"/>
        <v>6.4070410468104981</v>
      </c>
      <c r="G20" s="11">
        <f t="shared" si="2"/>
        <v>6.9479519556513702</v>
      </c>
      <c r="H20" s="5"/>
      <c r="I20" s="5"/>
      <c r="J20" s="5"/>
    </row>
    <row r="21" spans="1:13">
      <c r="A21" s="8" t="s">
        <v>23</v>
      </c>
      <c r="B21" s="35">
        <f t="shared" ref="B21:G21" si="3">B7/B13*100</f>
        <v>2.6834182766386157</v>
      </c>
      <c r="C21" s="35">
        <f t="shared" si="3"/>
        <v>2.791999047505656</v>
      </c>
      <c r="D21" s="35">
        <f t="shared" si="3"/>
        <v>2.1036833095103544</v>
      </c>
      <c r="E21" s="35">
        <f t="shared" si="3"/>
        <v>3.2990548246312632</v>
      </c>
      <c r="F21" s="35">
        <f t="shared" si="3"/>
        <v>3.7178135368798202</v>
      </c>
      <c r="G21" s="35">
        <f t="shared" si="3"/>
        <v>3.9251616877117335</v>
      </c>
    </row>
    <row r="22" spans="1:13">
      <c r="A22" s="8" t="s">
        <v>24</v>
      </c>
      <c r="B22" s="11"/>
      <c r="D22" s="37">
        <f>D8/D13*100</f>
        <v>0.35651364558056048</v>
      </c>
      <c r="E22" s="37">
        <f>E8/E13*100</f>
        <v>1.2137236787614283</v>
      </c>
      <c r="F22" s="37">
        <f>F8/F13*100</f>
        <v>2.2139574733234677</v>
      </c>
      <c r="G22" s="35">
        <f>G8/G13*100</f>
        <v>3.2906336618416994</v>
      </c>
    </row>
    <row r="23" spans="1:13">
      <c r="A23" s="8" t="s">
        <v>25</v>
      </c>
      <c r="B23" s="11"/>
      <c r="C23" s="11">
        <f>C9/C13*100</f>
        <v>0.21814750726193577</v>
      </c>
      <c r="D23" s="11">
        <f>D9/D13*100</f>
        <v>0.76122727121630152</v>
      </c>
      <c r="E23" s="11">
        <f>E9/E13*100</f>
        <v>0.87445446146984818</v>
      </c>
      <c r="F23" s="11">
        <f>F9/F13*100</f>
        <v>0.99384687280940875</v>
      </c>
      <c r="G23" s="11">
        <f>G9/G13*100</f>
        <v>1.1271943332306744</v>
      </c>
    </row>
    <row r="24" spans="1:13">
      <c r="A24" s="8" t="s">
        <v>26</v>
      </c>
      <c r="B24" s="11"/>
      <c r="C24" s="11">
        <f>C10/C13*100</f>
        <v>0.19737155418937044</v>
      </c>
      <c r="D24" s="11">
        <f>D10/D13*100</f>
        <v>0.61662733105075951</v>
      </c>
      <c r="E24" s="11">
        <f>E10/E13*100</f>
        <v>0.81233474562772778</v>
      </c>
      <c r="F24" s="11">
        <f>F10/F13*100</f>
        <v>0.99228911909027184</v>
      </c>
      <c r="G24" s="11">
        <f>G10/G13*100</f>
        <v>1.1441330458885122</v>
      </c>
    </row>
    <row r="25" spans="1:13">
      <c r="A25" s="8" t="s">
        <v>27</v>
      </c>
      <c r="B25" s="11">
        <f t="shared" ref="B25:G25" si="4">B11/B13*100</f>
        <v>0.81242142694245689</v>
      </c>
      <c r="C25" s="11">
        <f t="shared" si="4"/>
        <v>0.74860952908720968</v>
      </c>
      <c r="D25" s="11">
        <f t="shared" si="4"/>
        <v>0.61330319449522985</v>
      </c>
      <c r="E25" s="11">
        <f t="shared" si="4"/>
        <v>0.79640661336051743</v>
      </c>
      <c r="F25" s="11">
        <f t="shared" si="4"/>
        <v>0.80068541163642015</v>
      </c>
      <c r="G25" s="11">
        <f t="shared" si="4"/>
        <v>0.81459809054511856</v>
      </c>
    </row>
    <row r="26" spans="1:13">
      <c r="A26" s="8" t="s">
        <v>28</v>
      </c>
      <c r="B26" s="11">
        <f>B12/B13*100</f>
        <v>11.102789051145741</v>
      </c>
      <c r="C26" s="11">
        <f t="shared" ref="C26:F26" si="5">C12/C13*100</f>
        <v>-0.12541741681493912</v>
      </c>
      <c r="D26" s="11">
        <f t="shared" si="5"/>
        <v>6.7243659209520317</v>
      </c>
      <c r="E26" s="11">
        <f t="shared" si="5"/>
        <v>6.9342588640056171</v>
      </c>
      <c r="F26" s="11">
        <f t="shared" si="5"/>
        <v>4.0114021341226067</v>
      </c>
      <c r="G26" s="11">
        <f>G12/G13*100</f>
        <v>3.6998190637511632</v>
      </c>
      <c r="H26" s="38"/>
      <c r="I26" s="38"/>
      <c r="J26" s="38"/>
    </row>
    <row r="27" spans="1:13" s="30" customFormat="1">
      <c r="A27" s="31" t="s">
        <v>18</v>
      </c>
      <c r="B27" s="11">
        <v>3207.32555</v>
      </c>
      <c r="C27" s="11">
        <v>3850.6055399999996</v>
      </c>
      <c r="D27" s="11">
        <v>6016.6</v>
      </c>
      <c r="E27" s="11">
        <v>6278.2</v>
      </c>
      <c r="F27" s="11">
        <v>6419.5</v>
      </c>
      <c r="G27" s="27">
        <f>G13</f>
        <v>6494.0000000000009</v>
      </c>
    </row>
    <row r="28" spans="1:13" s="30" customFormat="1">
      <c r="A28" s="31" t="s">
        <v>29</v>
      </c>
      <c r="B28" s="39">
        <v>85.401371245273182</v>
      </c>
      <c r="C28" s="39">
        <v>96.169289778770747</v>
      </c>
      <c r="D28" s="39">
        <f>SUM(D17:D20)</f>
        <v>81.843566133696768</v>
      </c>
      <c r="E28" s="39">
        <f>SUM(E17:E20)</f>
        <v>90.000318562645361</v>
      </c>
      <c r="F28" s="39">
        <f>SUM(F17:F20)</f>
        <v>91.789080146428859</v>
      </c>
      <c r="G28" s="21">
        <f>SUM(G17:G20)</f>
        <v>88.684939944564206</v>
      </c>
      <c r="H28" s="5"/>
      <c r="I28" s="5"/>
      <c r="J28" s="5"/>
    </row>
    <row r="29" spans="1:13">
      <c r="A29" s="31" t="s">
        <v>30</v>
      </c>
      <c r="B29" s="11">
        <v>2680.8685787390123</v>
      </c>
      <c r="C29" s="11">
        <v>3010.193398410684</v>
      </c>
      <c r="D29" s="11">
        <f>SUMSQ(D17,D18,D19,D20,D21,D22,D23,D24,D25)</f>
        <v>2145.9005138580087</v>
      </c>
      <c r="E29" s="11">
        <f>SUMSQ(E17,E18,E19,E20,E21,E22,E23,E24,E25)</f>
        <v>2568.2922657541162</v>
      </c>
      <c r="F29" s="11">
        <f>SUMSQ(F17,F18,F19,F20,F21,F22,F24,F23,F25)</f>
        <v>2671.5035338904827</v>
      </c>
      <c r="G29" s="21">
        <f>SUMSQ(G17,G18,G19,G20,G21,G22,G23,G24,G25)</f>
        <v>2400.2398434804195</v>
      </c>
    </row>
    <row r="30" spans="1:13">
      <c r="A30" s="26"/>
      <c r="B30" s="26"/>
      <c r="C30" s="26"/>
      <c r="D30" s="40"/>
      <c r="E30" s="26"/>
      <c r="F30" s="26"/>
      <c r="G30" s="23"/>
    </row>
    <row r="31" spans="1:13">
      <c r="A31" s="41" t="s">
        <v>31</v>
      </c>
      <c r="G31" s="4"/>
    </row>
    <row r="41" spans="7:9">
      <c r="G41" s="36"/>
      <c r="H41" s="36"/>
      <c r="I41" s="36"/>
    </row>
  </sheetData>
  <phoneticPr fontId="3" type="noConversion"/>
  <pageMargins left="0.70000000000000007" right="0.70000000000000007" top="0.75000000000000011" bottom="0.75000000000000011" header="0.30000000000000004" footer="0.30000000000000004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Cable, Satellite &amp; IPTV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2013-11-03T22:57:57Z</dcterms:created>
  <dcterms:modified xsi:type="dcterms:W3CDTF">2013-11-03T22:59:16Z</dcterms:modified>
</cp:coreProperties>
</file>