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Broadcast TV" sheetId="1" r:id="rId1"/>
  </sheets>
  <definedNames>
    <definedName name="_xlnm.Print_Area" localSheetId="0">'Broadcast TV'!$A$1:$G$26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6" i="1"/>
  <c r="G17"/>
  <c r="G18"/>
  <c r="G24"/>
  <c r="F16"/>
  <c r="F17"/>
  <c r="F18"/>
  <c r="F24"/>
  <c r="E16"/>
  <c r="E17"/>
  <c r="E18"/>
  <c r="E24"/>
  <c r="D16"/>
  <c r="D17"/>
  <c r="D18"/>
  <c r="D24"/>
  <c r="C16"/>
  <c r="C17"/>
  <c r="C18"/>
  <c r="C24"/>
  <c r="B16"/>
  <c r="B17"/>
  <c r="B19"/>
  <c r="B24"/>
  <c r="G23"/>
  <c r="F23"/>
  <c r="B23"/>
  <c r="F21"/>
  <c r="B21"/>
</calcChain>
</file>

<file path=xl/comments1.xml><?xml version="1.0" encoding="utf-8"?>
<comments xmlns="http://schemas.openxmlformats.org/spreadsheetml/2006/main">
  <authors>
    <author>LR</author>
    <author>Dwayne Winseck</author>
  </authors>
  <commentList>
    <comment ref="F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CBC aggregate annual return, French, 2012</t>
        </r>
      </text>
    </comment>
    <comment ref="B9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Broadcasting Policy Monitoring Report, 2005 Chart 3.14, plus CBC Annual Report, 2004-2005, pg.42, with television revenue split 38% for French Language TV service the rest to English TV services</t>
        </r>
      </text>
    </comment>
    <comment ref="F9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communication Monitoring report, 2012, Figure 4.3.7, pg. 79, plus CBC Aggregate Annual Return, 2012</t>
        </r>
      </text>
    </comment>
    <comment ref="G9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communication Monitoring report, 2012, Figure 4.3.7, pg. 79, plus CBC Aggregate Annual Return, 2012</t>
        </r>
      </text>
    </comment>
    <comment ref="E21" authorId="1">
      <text>
        <r>
          <rPr>
            <b/>
            <sz val="10"/>
            <color indexed="81"/>
            <rFont val="Cambria"/>
          </rPr>
          <t xml:space="preserve">Dwayne Winseck: </t>
        </r>
        <r>
          <rPr>
            <sz val="10"/>
            <color indexed="81"/>
            <rFont val="Cambria"/>
          </rPr>
          <t>Value exceeds 100 due to rounding.</t>
        </r>
        <r>
          <rPr>
            <sz val="9"/>
            <color indexed="81"/>
            <rFont val="宋体"/>
            <family val="2"/>
          </rPr>
          <t xml:space="preserve">
</t>
        </r>
      </text>
    </comment>
    <comment ref="B22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Broadcasting Policy Monitoring Report, 2005 Chart 3.14, plus CBC Annual Report, 2004-2005, pg.42, with television revenue split 38% for French Language TV service the rest to English TV services</t>
        </r>
      </text>
    </comment>
  </commentList>
</comments>
</file>

<file path=xl/sharedStrings.xml><?xml version="1.0" encoding="utf-8"?>
<sst xmlns="http://schemas.openxmlformats.org/spreadsheetml/2006/main" count="33" uniqueCount="24">
  <si>
    <t>French-Language Conventional TV Ownership Groups, Revenues and Concentration Levels, 2004 - 2012 ($Mill)(1)</t>
    <phoneticPr fontId="3" type="noConversion"/>
  </si>
  <si>
    <t>Bell + Astral</t>
  </si>
  <si>
    <t>CBC (2)</t>
    <phoneticPr fontId="3" type="noConversion"/>
  </si>
  <si>
    <t>Quebecor TVA</t>
  </si>
  <si>
    <t>Remstar/V Interactions</t>
    <phoneticPr fontId="3" type="noConversion"/>
  </si>
  <si>
    <t xml:space="preserve">   Cogeco TQS</t>
    <phoneticPr fontId="3" type="noConversion"/>
  </si>
  <si>
    <t>Remstar</t>
    <phoneticPr fontId="3" type="noConversion"/>
  </si>
  <si>
    <t>BCE</t>
  </si>
  <si>
    <t>N/A</t>
    <phoneticPr fontId="3" type="noConversion"/>
  </si>
  <si>
    <t>Others</t>
    <phoneticPr fontId="3" type="noConversion"/>
  </si>
  <si>
    <t>Total $</t>
    <phoneticPr fontId="3" type="noConversion"/>
  </si>
  <si>
    <t>CR3</t>
    <phoneticPr fontId="3" type="noConversion"/>
  </si>
  <si>
    <t>HHI</t>
    <phoneticPr fontId="3" type="noConversion"/>
  </si>
  <si>
    <t>French-language Television Ownership Groups, Market Shares (based on Revenues, $Mill) and Concentration Levels, 2004-2012 (1)</t>
    <phoneticPr fontId="3" type="noConversion"/>
  </si>
  <si>
    <t>Bell Astral</t>
    <phoneticPr fontId="3" type="noConversion"/>
  </si>
  <si>
    <t>CBC (2)</t>
  </si>
  <si>
    <t>Remstar/V Interactions</t>
  </si>
  <si>
    <t xml:space="preserve">   Cogeco TQS</t>
  </si>
  <si>
    <t>Remstar</t>
  </si>
  <si>
    <t>N/A</t>
    <phoneticPr fontId="3" type="noConversion"/>
  </si>
  <si>
    <t>Others</t>
  </si>
  <si>
    <t>Total$</t>
    <phoneticPr fontId="3" type="noConversion"/>
  </si>
  <si>
    <t>HHI</t>
  </si>
  <si>
    <r>
      <t xml:space="preserve">Notes and Sources: </t>
    </r>
    <r>
      <rPr>
        <sz val="12"/>
        <rFont val="Cambria"/>
      </rPr>
      <t>See Appendix 2.</t>
    </r>
    <phoneticPr fontId="3" type="noConversion"/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</si>
</sst>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#,##0.0_ "/>
    <numFmt numFmtId="168" formatCode="_(* #,##0.0_);_(* \(#,##0.0\);_(* &quot;-&quot;??_);_(@_)"/>
    <numFmt numFmtId="169" formatCode="0.000"/>
    <numFmt numFmtId="171" formatCode="#,##0.0000"/>
  </numFmts>
  <fonts count="20">
    <font>
      <sz val="12"/>
      <color indexed="8"/>
      <name val="Calibri"/>
      <family val="2"/>
    </font>
    <font>
      <b/>
      <sz val="10"/>
      <name val="Verdana"/>
    </font>
    <font>
      <b/>
      <sz val="12"/>
      <name val="Cambria"/>
    </font>
    <font>
      <sz val="8"/>
      <name val="Verdana"/>
    </font>
    <font>
      <sz val="12"/>
      <color indexed="8"/>
      <name val="Cambria"/>
    </font>
    <font>
      <sz val="12"/>
      <name val="Cambria"/>
    </font>
    <font>
      <sz val="12"/>
      <name val="Calibri"/>
    </font>
    <font>
      <sz val="12"/>
      <color indexed="53"/>
      <name val="Cambria"/>
    </font>
    <font>
      <sz val="12"/>
      <color indexed="12"/>
      <name val="Cambria"/>
    </font>
    <font>
      <b/>
      <sz val="12"/>
      <color indexed="8"/>
      <name val="Cambria"/>
    </font>
    <font>
      <sz val="12"/>
      <color indexed="53"/>
      <name val="Calibri"/>
      <family val="2"/>
    </font>
    <font>
      <sz val="12"/>
      <color indexed="12"/>
      <name val="Calibri"/>
      <family val="2"/>
    </font>
    <font>
      <b/>
      <sz val="12"/>
      <color indexed="8"/>
      <name val="宋体"/>
      <family val="1"/>
    </font>
    <font>
      <sz val="12"/>
      <color indexed="8"/>
      <name val="宋体"/>
      <family val="2"/>
    </font>
    <font>
      <sz val="12"/>
      <name val="宋体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color indexed="81"/>
      <name val="Cambria"/>
    </font>
    <font>
      <sz val="10"/>
      <color indexed="81"/>
      <name val="Cambria"/>
    </font>
    <font>
      <sz val="9"/>
      <color indexed="8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5" fillId="0" borderId="0" xfId="0" applyFont="1" applyFill="1"/>
    <xf numFmtId="0" fontId="1" fillId="2" borderId="0" xfId="0" applyFont="1" applyFill="1" applyAlignment="1">
      <alignment horizontal="center"/>
    </xf>
    <xf numFmtId="0" fontId="4" fillId="0" borderId="0" xfId="0" applyFont="1" applyFill="1"/>
    <xf numFmtId="165" fontId="5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6" fillId="2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164" fontId="5" fillId="0" borderId="0" xfId="0" applyNumberFormat="1" applyFont="1"/>
    <xf numFmtId="0" fontId="8" fillId="0" borderId="0" xfId="0" applyFont="1"/>
    <xf numFmtId="0" fontId="8" fillId="2" borderId="0" xfId="0" applyFont="1" applyFill="1"/>
    <xf numFmtId="2" fontId="4" fillId="0" borderId="0" xfId="0" applyNumberFormat="1" applyFont="1"/>
    <xf numFmtId="165" fontId="8" fillId="0" borderId="0" xfId="0" applyNumberFormat="1" applyFont="1"/>
    <xf numFmtId="165" fontId="5" fillId="2" borderId="0" xfId="0" applyNumberFormat="1" applyFont="1" applyFill="1"/>
    <xf numFmtId="165" fontId="2" fillId="0" borderId="0" xfId="0" applyNumberFormat="1" applyFont="1"/>
    <xf numFmtId="0" fontId="9" fillId="0" borderId="0" xfId="0" applyFont="1"/>
    <xf numFmtId="0" fontId="9" fillId="2" borderId="0" xfId="0" applyFont="1" applyFill="1"/>
    <xf numFmtId="165" fontId="5" fillId="0" borderId="0" xfId="0" applyNumberFormat="1" applyFont="1" applyFill="1"/>
    <xf numFmtId="165" fontId="9" fillId="0" borderId="0" xfId="0" applyNumberFormat="1" applyFont="1"/>
    <xf numFmtId="0" fontId="2" fillId="0" borderId="0" xfId="0" applyFont="1" applyAlignment="1">
      <alignment horizontal="left"/>
    </xf>
    <xf numFmtId="0" fontId="0" fillId="2" borderId="0" xfId="0" applyFill="1"/>
    <xf numFmtId="0" fontId="5" fillId="0" borderId="0" xfId="0" applyNumberFormat="1" applyFont="1" applyAlignment="1">
      <alignment horizontal="right"/>
    </xf>
    <xf numFmtId="0" fontId="5" fillId="0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6" fillId="0" borderId="0" xfId="0" applyNumberFormat="1" applyFont="1"/>
    <xf numFmtId="165" fontId="0" fillId="2" borderId="0" xfId="0" applyNumberFormat="1" applyFill="1"/>
    <xf numFmtId="165" fontId="6" fillId="2" borderId="0" xfId="0" applyNumberFormat="1" applyFont="1" applyFill="1"/>
    <xf numFmtId="0" fontId="10" fillId="0" borderId="0" xfId="0" applyFont="1"/>
    <xf numFmtId="165" fontId="11" fillId="0" borderId="0" xfId="0" applyNumberFormat="1" applyFont="1"/>
    <xf numFmtId="0" fontId="11" fillId="2" borderId="0" xfId="0" applyFont="1" applyFill="1"/>
    <xf numFmtId="0" fontId="11" fillId="0" borderId="0" xfId="0" applyFont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12" fillId="0" borderId="0" xfId="0" applyFont="1"/>
    <xf numFmtId="165" fontId="13" fillId="2" borderId="0" xfId="0" applyNumberFormat="1" applyFont="1" applyFill="1"/>
    <xf numFmtId="1" fontId="5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/>
    <xf numFmtId="1" fontId="5" fillId="2" borderId="0" xfId="0" applyNumberFormat="1" applyFont="1" applyFill="1"/>
    <xf numFmtId="0" fontId="14" fillId="0" borderId="0" xfId="0" applyFont="1"/>
    <xf numFmtId="0" fontId="14" fillId="0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N30"/>
  <sheetViews>
    <sheetView tabSelected="1" topLeftCell="A8" workbookViewId="0">
      <selection activeCell="F43" sqref="F43"/>
    </sheetView>
  </sheetViews>
  <sheetFormatPr baseColWidth="10" defaultColWidth="9.5" defaultRowHeight="15"/>
  <cols>
    <col min="1" max="1" width="32.83203125" style="50" customWidth="1"/>
    <col min="2" max="4" width="9.5" style="50"/>
    <col min="5" max="5" width="9.5" style="51"/>
    <col min="7" max="7" width="14.1640625" style="30" customWidth="1"/>
  </cols>
  <sheetData>
    <row r="1" spans="1:14" s="3" customFormat="1">
      <c r="A1" s="1" t="s">
        <v>0</v>
      </c>
      <c r="B1" s="1"/>
      <c r="C1" s="1"/>
      <c r="D1" s="1"/>
      <c r="E1" s="2"/>
      <c r="G1" s="4"/>
    </row>
    <row r="2" spans="1:14" s="3" customFormat="1">
      <c r="A2" s="5"/>
      <c r="B2" s="5">
        <v>2004</v>
      </c>
      <c r="C2" s="5">
        <v>2008</v>
      </c>
      <c r="D2" s="5">
        <v>2010</v>
      </c>
      <c r="E2" s="6">
        <v>2011</v>
      </c>
      <c r="F2" s="3">
        <v>2012</v>
      </c>
      <c r="G2" s="7" t="s">
        <v>1</v>
      </c>
      <c r="N2" s="8"/>
    </row>
    <row r="3" spans="1:14" s="3" customFormat="1">
      <c r="A3" s="5" t="s">
        <v>2</v>
      </c>
      <c r="B3" s="9">
        <v>400.93799999999999</v>
      </c>
      <c r="C3" s="5">
        <v>476.9</v>
      </c>
      <c r="D3" s="5">
        <v>538.29999999999995</v>
      </c>
      <c r="E3" s="6">
        <v>560.79999999999995</v>
      </c>
      <c r="F3" s="10">
        <v>563</v>
      </c>
      <c r="G3" s="11">
        <v>563</v>
      </c>
      <c r="I3" s="10"/>
      <c r="N3" s="8"/>
    </row>
    <row r="4" spans="1:14" s="15" customFormat="1">
      <c r="A4" s="5" t="s">
        <v>3</v>
      </c>
      <c r="B4" s="12">
        <v>273</v>
      </c>
      <c r="C4" s="9">
        <v>248.4</v>
      </c>
      <c r="D4" s="9">
        <v>252.2</v>
      </c>
      <c r="E4" s="6">
        <v>260.2</v>
      </c>
      <c r="F4" s="13">
        <v>256.60000000000002</v>
      </c>
      <c r="G4" s="14">
        <v>256.60000000000002</v>
      </c>
      <c r="I4" s="10"/>
      <c r="J4" s="3"/>
      <c r="K4" s="16"/>
      <c r="L4" s="16"/>
      <c r="M4" s="16"/>
      <c r="N4" s="17"/>
    </row>
    <row r="5" spans="1:14" s="3" customFormat="1">
      <c r="A5" s="5" t="s">
        <v>4</v>
      </c>
      <c r="B5" s="5"/>
      <c r="C5" s="5">
        <v>88</v>
      </c>
      <c r="D5" s="5">
        <v>61.9</v>
      </c>
      <c r="E5" s="6">
        <v>66.5</v>
      </c>
      <c r="F5" s="3">
        <v>73.2</v>
      </c>
      <c r="G5" s="4">
        <v>73.2</v>
      </c>
      <c r="H5" s="5"/>
      <c r="I5" s="10"/>
      <c r="K5" s="9"/>
      <c r="L5" s="9"/>
      <c r="M5" s="18"/>
      <c r="N5" s="6"/>
    </row>
    <row r="6" spans="1:14" s="3" customFormat="1">
      <c r="A6" s="5" t="s">
        <v>5</v>
      </c>
      <c r="B6" s="5">
        <v>113</v>
      </c>
      <c r="C6" s="5" t="s">
        <v>6</v>
      </c>
      <c r="D6" s="5"/>
      <c r="E6" s="6"/>
      <c r="G6" s="4"/>
      <c r="I6" s="10"/>
      <c r="K6" s="9"/>
      <c r="L6" s="9"/>
      <c r="M6" s="5"/>
      <c r="N6" s="6"/>
    </row>
    <row r="7" spans="1:14" s="19" customFormat="1">
      <c r="A7" s="5" t="s">
        <v>7</v>
      </c>
      <c r="B7" s="6" t="s">
        <v>8</v>
      </c>
      <c r="C7" s="6" t="s">
        <v>8</v>
      </c>
      <c r="D7" s="6" t="s">
        <v>8</v>
      </c>
      <c r="E7" s="6" t="s">
        <v>8</v>
      </c>
      <c r="G7" s="20"/>
      <c r="I7" s="21"/>
      <c r="J7" s="22"/>
    </row>
    <row r="8" spans="1:14" s="3" customFormat="1">
      <c r="A8" s="5" t="s">
        <v>9</v>
      </c>
      <c r="B8" s="9">
        <v>70.062000000000012</v>
      </c>
      <c r="C8" s="9">
        <v>47.600000000000023</v>
      </c>
      <c r="D8" s="9">
        <v>39.600000000000023</v>
      </c>
      <c r="E8" s="9">
        <v>38.299999999999955</v>
      </c>
      <c r="F8" s="9">
        <v>46.099999999999909</v>
      </c>
      <c r="G8" s="23">
        <v>46.099999999999909</v>
      </c>
      <c r="J8" s="10"/>
    </row>
    <row r="9" spans="1:14" s="25" customFormat="1">
      <c r="A9" s="1" t="s">
        <v>10</v>
      </c>
      <c r="B9" s="24">
        <v>822.9</v>
      </c>
      <c r="C9" s="1">
        <v>860.9</v>
      </c>
      <c r="D9" s="1">
        <v>892</v>
      </c>
      <c r="E9" s="2">
        <v>925.8</v>
      </c>
      <c r="F9" s="25">
        <v>938.9</v>
      </c>
      <c r="G9" s="26">
        <v>938.9</v>
      </c>
    </row>
    <row r="10" spans="1:14" s="25" customFormat="1">
      <c r="A10" s="1" t="s">
        <v>11</v>
      </c>
      <c r="B10" s="9">
        <v>95.651750135014638</v>
      </c>
      <c r="C10" s="9">
        <v>98.431873620629574</v>
      </c>
      <c r="D10" s="9">
        <v>99.831838565022423</v>
      </c>
      <c r="E10" s="27">
        <v>100</v>
      </c>
      <c r="F10" s="10">
        <v>95.089998934923855</v>
      </c>
      <c r="G10" s="11">
        <v>95.089998934923855</v>
      </c>
      <c r="I10" s="28"/>
    </row>
    <row r="11" spans="1:14" s="25" customFormat="1">
      <c r="A11" s="1" t="s">
        <v>12</v>
      </c>
      <c r="B11" s="9">
        <v>3379.1848945617371</v>
      </c>
      <c r="C11" s="9">
        <v>4005.6755943519629</v>
      </c>
      <c r="D11" s="9">
        <v>4489.3999999999996</v>
      </c>
      <c r="E11" s="27">
        <v>4510.8</v>
      </c>
      <c r="F11" s="10">
        <v>4403.3599142566636</v>
      </c>
      <c r="G11" s="11">
        <v>4403.3599142566636</v>
      </c>
    </row>
    <row r="12" spans="1:14" s="3" customFormat="1">
      <c r="A12" s="1"/>
      <c r="B12" s="9"/>
      <c r="C12" s="9"/>
      <c r="D12" s="9"/>
      <c r="E12" s="27"/>
      <c r="G12" s="4"/>
    </row>
    <row r="13" spans="1:14" s="3" customFormat="1">
      <c r="A13" s="1"/>
      <c r="B13" s="9"/>
      <c r="C13" s="9"/>
      <c r="D13" s="9"/>
      <c r="E13" s="27"/>
      <c r="G13" s="4"/>
    </row>
    <row r="14" spans="1:14">
      <c r="A14" s="29" t="s">
        <v>13</v>
      </c>
      <c r="B14" s="29"/>
      <c r="C14" s="29"/>
      <c r="D14" s="29"/>
      <c r="E14" s="6"/>
    </row>
    <row r="15" spans="1:14">
      <c r="A15" s="5"/>
      <c r="B15" s="5">
        <v>2004</v>
      </c>
      <c r="C15" s="31">
        <v>2008</v>
      </c>
      <c r="D15" s="31">
        <v>2010</v>
      </c>
      <c r="E15" s="32">
        <v>2011</v>
      </c>
      <c r="F15" s="3">
        <v>2012</v>
      </c>
      <c r="G15" s="4" t="s">
        <v>14</v>
      </c>
    </row>
    <row r="16" spans="1:14">
      <c r="A16" s="5" t="s">
        <v>15</v>
      </c>
      <c r="B16" s="9">
        <f>B3/B22*100</f>
        <v>48.722566532993071</v>
      </c>
      <c r="C16" s="33">
        <f>476.9/C22*100</f>
        <v>55.395516320130099</v>
      </c>
      <c r="D16" s="33">
        <f>538.3/D22*100</f>
        <v>60.347533632286989</v>
      </c>
      <c r="E16" s="34">
        <f>560.8/E22*100</f>
        <v>60.574638150788509</v>
      </c>
      <c r="F16" s="35">
        <f>563/F22*100</f>
        <v>59.963787410799874</v>
      </c>
      <c r="G16" s="36">
        <f>563/G22*100</f>
        <v>59.963787410799874</v>
      </c>
    </row>
    <row r="17" spans="1:7" s="38" customFormat="1">
      <c r="A17" s="5" t="s">
        <v>3</v>
      </c>
      <c r="B17" s="9">
        <f>B4/B22*100</f>
        <v>33.175355450236964</v>
      </c>
      <c r="C17" s="33">
        <f>248.4/C22*100</f>
        <v>28.853525380415846</v>
      </c>
      <c r="D17" s="33">
        <f>252.2/D22*100</f>
        <v>28.27354260089686</v>
      </c>
      <c r="E17" s="34">
        <f>260.2/E22*100</f>
        <v>28.10542233743789</v>
      </c>
      <c r="F17" s="35">
        <f>256.6/F22*100</f>
        <v>27.329854084567053</v>
      </c>
      <c r="G17" s="37">
        <f>256.6/G22*100</f>
        <v>27.329854084567053</v>
      </c>
    </row>
    <row r="18" spans="1:7">
      <c r="A18" s="5" t="s">
        <v>16</v>
      </c>
      <c r="B18" s="9"/>
      <c r="C18" s="33">
        <f>88/C22*100</f>
        <v>10.221860843303519</v>
      </c>
      <c r="D18" s="33">
        <f>61.9/D22*100</f>
        <v>6.9394618834080717</v>
      </c>
      <c r="E18" s="34">
        <f>66.5/E22*100</f>
        <v>7.1829768848563402</v>
      </c>
      <c r="F18" s="35">
        <f>73.2/F22*100</f>
        <v>7.7963574395569291</v>
      </c>
      <c r="G18" s="36">
        <f>73.2/G22*100</f>
        <v>7.7963574395569291</v>
      </c>
    </row>
    <row r="19" spans="1:7">
      <c r="A19" s="5" t="s">
        <v>17</v>
      </c>
      <c r="B19" s="9">
        <f>B6/B9*100</f>
        <v>13.731923684530321</v>
      </c>
      <c r="C19" s="33" t="s">
        <v>18</v>
      </c>
      <c r="D19" s="33"/>
      <c r="E19" s="34"/>
      <c r="F19" s="35"/>
      <c r="G19" s="36"/>
    </row>
    <row r="20" spans="1:7" s="41" customFormat="1">
      <c r="A20" s="5" t="s">
        <v>7</v>
      </c>
      <c r="B20" s="6" t="s">
        <v>19</v>
      </c>
      <c r="C20" s="6" t="s">
        <v>19</v>
      </c>
      <c r="D20" s="6" t="s">
        <v>19</v>
      </c>
      <c r="E20" s="6" t="s">
        <v>19</v>
      </c>
      <c r="F20" s="39"/>
      <c r="G20" s="40"/>
    </row>
    <row r="21" spans="1:7">
      <c r="A21" s="5" t="s">
        <v>20</v>
      </c>
      <c r="B21" s="9">
        <f>B8/B9*100</f>
        <v>8.5140357273058722</v>
      </c>
      <c r="C21" s="9">
        <v>5.6</v>
      </c>
      <c r="D21" s="9">
        <v>4.5</v>
      </c>
      <c r="E21" s="9">
        <v>4.0999999999999996</v>
      </c>
      <c r="F21" s="9">
        <f>46.1/F22*100</f>
        <v>4.9100010650761536</v>
      </c>
      <c r="G21" s="23">
        <v>4.9000000000000004</v>
      </c>
    </row>
    <row r="22" spans="1:7" s="44" customFormat="1">
      <c r="A22" s="1" t="s">
        <v>21</v>
      </c>
      <c r="B22" s="24">
        <v>822.9</v>
      </c>
      <c r="C22" s="42">
        <v>860.9</v>
      </c>
      <c r="D22" s="42">
        <v>892</v>
      </c>
      <c r="E22" s="43">
        <v>925.8</v>
      </c>
      <c r="F22" s="25">
        <v>938.9</v>
      </c>
      <c r="G22" s="26">
        <v>938.9</v>
      </c>
    </row>
    <row r="23" spans="1:7" s="44" customFormat="1">
      <c r="A23" s="1" t="s">
        <v>11</v>
      </c>
      <c r="B23" s="27">
        <f>SUM(B16:B19)</f>
        <v>95.62984566776035</v>
      </c>
      <c r="C23" s="27">
        <v>94.470902543849462</v>
      </c>
      <c r="D23" s="27">
        <v>95.560538116591928</v>
      </c>
      <c r="E23" s="27">
        <v>95.863037373082747</v>
      </c>
      <c r="F23" s="35">
        <f>SUM(F16:F18)</f>
        <v>95.089998934923855</v>
      </c>
      <c r="G23" s="45">
        <f>SUM(G16:G18)</f>
        <v>95.089998934923855</v>
      </c>
    </row>
    <row r="24" spans="1:7" s="44" customFormat="1">
      <c r="A24" s="1" t="s">
        <v>22</v>
      </c>
      <c r="B24" s="9">
        <f>SUMSQ(B16,B17,B19)</f>
        <v>3663.0584268892685</v>
      </c>
      <c r="C24" s="9">
        <f>SUMSQ(C16,C17,C18)</f>
        <v>4005.6755943519629</v>
      </c>
      <c r="D24" s="9">
        <f>SUMSQ(D16,D17,D18)</f>
        <v>4489.3741579360121</v>
      </c>
      <c r="E24" s="27">
        <f>SUMSQ(E16,E17,E18)</f>
        <v>4510.7967087930956</v>
      </c>
      <c r="F24" s="35">
        <f>SUMSQ(F16,F17,F18)</f>
        <v>4403.3599142566636</v>
      </c>
      <c r="G24" s="37">
        <f>SUMSQ(G16,G17,G18)</f>
        <v>4403.3599142566636</v>
      </c>
    </row>
    <row r="25" spans="1:7">
      <c r="A25" s="1"/>
      <c r="B25" s="9"/>
      <c r="C25" s="9"/>
      <c r="D25" s="9"/>
      <c r="E25" s="34"/>
    </row>
    <row r="26" spans="1:7" s="3" customFormat="1">
      <c r="A26" s="1" t="s">
        <v>23</v>
      </c>
      <c r="B26" s="46"/>
      <c r="C26" s="46"/>
      <c r="D26" s="46"/>
      <c r="E26" s="47"/>
      <c r="F26" s="48"/>
      <c r="G26" s="4"/>
    </row>
    <row r="27" spans="1:7" s="3" customFormat="1">
      <c r="A27" s="5"/>
      <c r="B27" s="46"/>
      <c r="C27" s="46"/>
      <c r="D27" s="46"/>
      <c r="E27" s="46"/>
      <c r="F27" s="46"/>
      <c r="G27" s="49"/>
    </row>
    <row r="28" spans="1:7" s="3" customFormat="1">
      <c r="A28" s="5"/>
      <c r="B28" s="46"/>
      <c r="C28" s="46"/>
      <c r="D28" s="46"/>
      <c r="E28" s="47"/>
      <c r="G28" s="4"/>
    </row>
    <row r="29" spans="1:7" s="3" customFormat="1">
      <c r="A29" s="5"/>
      <c r="B29" s="5"/>
      <c r="C29" s="5"/>
      <c r="D29" s="5"/>
      <c r="E29" s="6"/>
      <c r="G29" s="4"/>
    </row>
    <row r="30" spans="1:7" s="3" customFormat="1">
      <c r="A30" s="5"/>
      <c r="B30" s="5"/>
      <c r="C30" s="5"/>
      <c r="D30" s="5"/>
      <c r="E30" s="6"/>
      <c r="G30" s="4"/>
    </row>
  </sheetData>
  <mergeCells count="1">
    <mergeCell ref="A14:D14"/>
  </mergeCells>
  <phoneticPr fontId="3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Broadcast TV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2013-10-28T13:58:37Z</dcterms:created>
  <dcterms:modified xsi:type="dcterms:W3CDTF">2013-10-28T13:58:59Z</dcterms:modified>
</cp:coreProperties>
</file>